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WORK AREAS\System Analysis + Modeling 8P\GENESYS\Results\Adequacy Overview\"/>
    </mc:Choice>
  </mc:AlternateContent>
  <xr:revisionPtr revIDLastSave="0" documentId="13_ncr:1_{D791AEF8-352C-40E4-BF72-069951DBA856}" xr6:coauthVersionLast="47" xr6:coauthVersionMax="47" xr10:uidLastSave="{00000000-0000-0000-0000-000000000000}"/>
  <bookViews>
    <workbookView xWindow="1125" yWindow="1125" windowWidth="21600" windowHeight="11385" activeTab="3" xr2:uid="{037CCA3A-5BC5-4CB2-A7A1-5C1BD7900FE7}"/>
  </bookViews>
  <sheets>
    <sheet name="LOLP 2023" sheetId="4" r:id="rId1"/>
    <sheet name="LOLP 2027" sheetId="5" r:id="rId2"/>
    <sheet name="LOLP 2031" sheetId="6" r:id="rId3"/>
    <sheet name="Adequacy Metrics By Scenario" sheetId="1" r:id="rId4"/>
    <sheet name="Summary" sheetId="7" r:id="rId5"/>
    <sheet name="LOLPs" sheetId="8" r:id="rId6"/>
    <sheet name="Sheet2" sheetId="2" r:id="rId7"/>
    <sheet name="Sheet3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7" l="1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E74" i="7"/>
  <c r="D74" i="7"/>
  <c r="E73" i="7"/>
  <c r="D73" i="7"/>
  <c r="E72" i="7"/>
  <c r="D72" i="7"/>
  <c r="E71" i="7"/>
  <c r="D71" i="7"/>
  <c r="E70" i="7"/>
  <c r="D70" i="7"/>
  <c r="E69" i="7"/>
  <c r="D69" i="7"/>
  <c r="E68" i="7"/>
  <c r="D68" i="7"/>
  <c r="E67" i="7"/>
  <c r="D67" i="7"/>
  <c r="H32" i="7"/>
  <c r="G32" i="7"/>
  <c r="F32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H5" i="7"/>
  <c r="G5" i="7"/>
  <c r="F5" i="7"/>
  <c r="F57" i="1" l="1"/>
  <c r="P57" i="1"/>
  <c r="P51" i="1" l="1"/>
  <c r="P52" i="1"/>
  <c r="P53" i="1"/>
  <c r="P54" i="1"/>
  <c r="P55" i="1"/>
  <c r="K51" i="1"/>
  <c r="K52" i="1"/>
  <c r="K53" i="1"/>
  <c r="K54" i="1"/>
  <c r="K55" i="1"/>
  <c r="F51" i="1"/>
  <c r="F52" i="1"/>
  <c r="F53" i="1"/>
  <c r="F54" i="1"/>
  <c r="F55" i="1"/>
  <c r="F56" i="1"/>
  <c r="P50" i="1"/>
  <c r="K50" i="1"/>
  <c r="F50" i="1"/>
</calcChain>
</file>

<file path=xl/sharedStrings.xml><?xml version="1.0" encoding="utf-8"?>
<sst xmlns="http://schemas.openxmlformats.org/spreadsheetml/2006/main" count="315" uniqueCount="72">
  <si>
    <t>Adequacy Overview Supporting Data</t>
  </si>
  <si>
    <t>LOLP</t>
  </si>
  <si>
    <t>Baseline</t>
  </si>
  <si>
    <t>Early Coal Retirement</t>
  </si>
  <si>
    <t>WECC-wide Emissions Cost</t>
  </si>
  <si>
    <t>No Gas Build Limitations</t>
  </si>
  <si>
    <t>Limited Market</t>
  </si>
  <si>
    <t>Organized Market</t>
  </si>
  <si>
    <t>No Market Build</t>
  </si>
  <si>
    <t>Quarter</t>
  </si>
  <si>
    <t>Annual</t>
  </si>
  <si>
    <t>LOLEv</t>
  </si>
  <si>
    <t>EUE</t>
  </si>
  <si>
    <t>Maximum UE in an hour</t>
  </si>
  <si>
    <t xml:space="preserve">LOLH </t>
  </si>
  <si>
    <t>Increased Market Reliance</t>
  </si>
  <si>
    <t xml:space="preserve"> - Note that the Council's current adequacy standard (5%) is based only on annual LOLP</t>
  </si>
  <si>
    <t xml:space="preserve"> </t>
  </si>
  <si>
    <t>(per year)</t>
  </si>
  <si>
    <t>Average</t>
  </si>
  <si>
    <t>Max</t>
  </si>
  <si>
    <t xml:space="preserve">Event </t>
  </si>
  <si>
    <t xml:space="preserve">Years </t>
  </si>
  <si>
    <t>Event</t>
  </si>
  <si>
    <t>Frequency</t>
  </si>
  <si>
    <t>between</t>
  </si>
  <si>
    <t>Unserved</t>
  </si>
  <si>
    <t>Import Limits</t>
  </si>
  <si>
    <t>LOLH</t>
  </si>
  <si>
    <t>LOLEV</t>
  </si>
  <si>
    <t>Events</t>
  </si>
  <si>
    <t>Duration</t>
  </si>
  <si>
    <t>Energy</t>
  </si>
  <si>
    <t>Peak</t>
  </si>
  <si>
    <t>Winter</t>
  </si>
  <si>
    <t>Summer</t>
  </si>
  <si>
    <t>None</t>
  </si>
  <si>
    <t>YBE</t>
  </si>
  <si>
    <t>U Energy</t>
  </si>
  <si>
    <t>Max UP</t>
  </si>
  <si>
    <t>Adequacy Thresholds</t>
  </si>
  <si>
    <t>&lt;= 5%</t>
  </si>
  <si>
    <t>N/A</t>
  </si>
  <si>
    <t>&lt;= 0.1/year</t>
  </si>
  <si>
    <t>&gt;= 10 years</t>
  </si>
  <si>
    <t>&gt;   5%</t>
  </si>
  <si>
    <t>&gt;   0.1/year</t>
  </si>
  <si>
    <t>&lt;   10 years</t>
  </si>
  <si>
    <t>(hours)</t>
  </si>
  <si>
    <t>(GW-hours)</t>
  </si>
  <si>
    <t>(/10 years)</t>
  </si>
  <si>
    <t>(MW-hours)</t>
  </si>
  <si>
    <t>Frequency (/year)</t>
  </si>
  <si>
    <t>Duration (hours)</t>
  </si>
  <si>
    <t>Magnitude (GW)</t>
  </si>
  <si>
    <t>Frequency (/10 years)</t>
  </si>
  <si>
    <t>Magnitude</t>
  </si>
  <si>
    <t>LOLH (hours/year)</t>
  </si>
  <si>
    <t>EUE (GW-hours/year)</t>
  </si>
  <si>
    <t>LOLEV (events/year)</t>
  </si>
  <si>
    <t>Run</t>
  </si>
  <si>
    <t>Year</t>
  </si>
  <si>
    <t>scenarios</t>
  </si>
  <si>
    <t>ARM Baseline 20210304 Revise</t>
  </si>
  <si>
    <t>A</t>
  </si>
  <si>
    <t>ARM Early Coal Ret Revised 20210327</t>
  </si>
  <si>
    <t>ARM Inc Market Reliance 20210319</t>
  </si>
  <si>
    <t>ARM Limited Market 20210407</t>
  </si>
  <si>
    <t>ARM No Gas Build Limits 20210405</t>
  </si>
  <si>
    <t>ARM No Market Build</t>
  </si>
  <si>
    <t>ARM Org Market 20210407</t>
  </si>
  <si>
    <t>ARM 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</si>
</sst>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CF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1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165" fontId="0" fillId="0" borderId="0" xfId="1" applyNumberFormat="1" applyFont="1"/>
    <xf numFmtId="165" fontId="2" fillId="0" borderId="1" xfId="1" applyNumberFormat="1" applyFont="1" applyBorder="1"/>
    <xf numFmtId="9" fontId="2" fillId="0" borderId="1" xfId="1" applyFont="1" applyBorder="1"/>
    <xf numFmtId="166" fontId="0" fillId="0" borderId="0" xfId="0" applyNumberFormat="1"/>
    <xf numFmtId="166" fontId="0" fillId="0" borderId="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5" fontId="0" fillId="2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3" borderId="0" xfId="1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right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2" fillId="0" borderId="0" xfId="0" applyFont="1" applyAlignment="1">
      <alignment horizontal="lef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6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6" fontId="0" fillId="0" borderId="12" xfId="0" applyNumberFormat="1" applyBorder="1"/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f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LOLP from</a:t>
            </a:r>
            <a:r>
              <a:rPr lang="en-US" baseline="0"/>
              <a:t> Needs Assessment for Plan Scenarios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'Adequacy Metrics By Scenario'!$B$5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Scenario'!$B$6:$B$13</c:f>
              <c:numCache>
                <c:formatCode>0%</c:formatCode>
                <c:ptCount val="8"/>
                <c:pt idx="0">
                  <c:v>8.8888888888888892E-2</c:v>
                </c:pt>
                <c:pt idx="1">
                  <c:v>6.6666666666666666E-2</c:v>
                </c:pt>
                <c:pt idx="2">
                  <c:v>7.2222222222222215E-2</c:v>
                </c:pt>
                <c:pt idx="3">
                  <c:v>0.10555555555555556</c:v>
                </c:pt>
                <c:pt idx="4">
                  <c:v>4.4444444444444446E-2</c:v>
                </c:pt>
                <c:pt idx="5">
                  <c:v>0.12222222222222222</c:v>
                </c:pt>
                <c:pt idx="6">
                  <c:v>0.12777777777777777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A-4ADE-BC65-8EF6B8A18611}"/>
            </c:ext>
          </c:extLst>
        </c:ser>
        <c:ser>
          <c:idx val="1"/>
          <c:order val="1"/>
          <c:tx>
            <c:strRef>
              <c:f>'Adequacy Metrics By Scenario'!$C$5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Scenario'!$C$6:$C$13</c:f>
              <c:numCache>
                <c:formatCode>0%</c:formatCode>
                <c:ptCount val="8"/>
                <c:pt idx="0">
                  <c:v>2.7777777777777776E-2</c:v>
                </c:pt>
                <c:pt idx="1">
                  <c:v>5.5555555555555558E-3</c:v>
                </c:pt>
                <c:pt idx="2">
                  <c:v>0</c:v>
                </c:pt>
                <c:pt idx="3">
                  <c:v>5.5555555555555558E-3</c:v>
                </c:pt>
                <c:pt idx="4">
                  <c:v>0</c:v>
                </c:pt>
                <c:pt idx="5">
                  <c:v>5.5555555555555558E-3</c:v>
                </c:pt>
                <c:pt idx="6">
                  <c:v>5.5555555555555558E-3</c:v>
                </c:pt>
                <c:pt idx="7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A-4ADE-BC65-8EF6B8A18611}"/>
            </c:ext>
          </c:extLst>
        </c:ser>
        <c:ser>
          <c:idx val="2"/>
          <c:order val="2"/>
          <c:tx>
            <c:strRef>
              <c:f>'Adequacy Metrics By Scenario'!$D$5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Scenario'!$D$6:$D$13</c:f>
              <c:numCache>
                <c:formatCode>0%</c:formatCode>
                <c:ptCount val="8"/>
                <c:pt idx="0">
                  <c:v>1.1111111111111112E-2</c:v>
                </c:pt>
                <c:pt idx="1">
                  <c:v>0.05</c:v>
                </c:pt>
                <c:pt idx="2">
                  <c:v>5.5555555555555558E-3</c:v>
                </c:pt>
                <c:pt idx="3">
                  <c:v>5.5555555555555558E-3</c:v>
                </c:pt>
                <c:pt idx="4">
                  <c:v>0</c:v>
                </c:pt>
                <c:pt idx="5">
                  <c:v>1.1111111111111112E-2</c:v>
                </c:pt>
                <c:pt idx="6">
                  <c:v>2.7777777777777776E-2</c:v>
                </c:pt>
                <c:pt idx="7">
                  <c:v>5.5555555555555558E-3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A-4ADE-BC65-8EF6B8A18611}"/>
            </c:ext>
          </c:extLst>
        </c:ser>
        <c:ser>
          <c:idx val="3"/>
          <c:order val="3"/>
          <c:tx>
            <c:strRef>
              <c:f>'Adequacy Metrics By Scenario'!$E$5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Scenario'!$E$6:$E$13</c:f>
              <c:numCache>
                <c:formatCode>0%</c:formatCode>
                <c:ptCount val="8"/>
                <c:pt idx="0">
                  <c:v>3.888888888888889E-2</c:v>
                </c:pt>
                <c:pt idx="1">
                  <c:v>3.888888888888889E-2</c:v>
                </c:pt>
                <c:pt idx="2">
                  <c:v>0</c:v>
                </c:pt>
                <c:pt idx="3">
                  <c:v>1.6666666666666666E-2</c:v>
                </c:pt>
                <c:pt idx="4">
                  <c:v>5.5555555555555558E-3</c:v>
                </c:pt>
                <c:pt idx="5">
                  <c:v>0.05</c:v>
                </c:pt>
                <c:pt idx="6">
                  <c:v>1.1111111111111112E-2</c:v>
                </c:pt>
                <c:pt idx="7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A-4ADE-BC65-8EF6B8A1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8182783"/>
        <c:axId val="508181119"/>
      </c:barChart>
      <c:scatterChart>
        <c:scatterStyle val="lineMarker"/>
        <c:varyColors val="0"/>
        <c:ser>
          <c:idx val="4"/>
          <c:order val="4"/>
          <c:tx>
            <c:strRef>
              <c:f>'Adequacy Metrics By Scenario'!$F$5</c:f>
              <c:strCache>
                <c:ptCount val="1"/>
                <c:pt idx="0">
                  <c:v>Annual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xVal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xVal>
          <c:yVal>
            <c:numRef>
              <c:f>'Adequacy Metrics By Scenario'!$F$6:$F$13</c:f>
              <c:numCache>
                <c:formatCode>0.0%</c:formatCode>
                <c:ptCount val="8"/>
                <c:pt idx="0">
                  <c:v>0.16111111111111112</c:v>
                </c:pt>
                <c:pt idx="1">
                  <c:v>0.16111111111111112</c:v>
                </c:pt>
                <c:pt idx="2">
                  <c:v>7.7777777777777779E-2</c:v>
                </c:pt>
                <c:pt idx="3">
                  <c:v>0.13333333333333333</c:v>
                </c:pt>
                <c:pt idx="4">
                  <c:v>0.05</c:v>
                </c:pt>
                <c:pt idx="5" formatCode="0%">
                  <c:v>0.16111111111111112</c:v>
                </c:pt>
                <c:pt idx="6" formatCode="0%">
                  <c:v>0.16666666666666666</c:v>
                </c:pt>
                <c:pt idx="7">
                  <c:v>2.7777777777777776E-2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4A-4ADE-BC65-8EF6B8A1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182783"/>
        <c:axId val="508181119"/>
      </c:scatterChart>
      <c:catAx>
        <c:axId val="50818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1119"/>
        <c:crosses val="autoZero"/>
        <c:auto val="1"/>
        <c:lblAlgn val="ctr"/>
        <c:lblOffset val="100"/>
        <c:noMultiLvlLbl val="0"/>
      </c:catAx>
      <c:valAx>
        <c:axId val="50818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LOLP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LOLP from</a:t>
            </a:r>
            <a:r>
              <a:rPr lang="en-US" baseline="0"/>
              <a:t> Needs Assessment for Plan Scenarios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'Adequacy Metrics By Scenario'!$G$5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Scenario'!$G$6:$G$13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5.5555555555555558E-3</c:v>
                </c:pt>
                <c:pt idx="4">
                  <c:v>1.6666666666666666E-2</c:v>
                </c:pt>
                <c:pt idx="5">
                  <c:v>5.5555555555555558E-3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8-4F1F-B844-C4E588131CA0}"/>
            </c:ext>
          </c:extLst>
        </c:ser>
        <c:ser>
          <c:idx val="1"/>
          <c:order val="1"/>
          <c:tx>
            <c:strRef>
              <c:f>'Adequacy Metrics By Scenario'!$H$5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Scenario'!$H$6:$H$13</c:f>
              <c:numCache>
                <c:formatCode>0%</c:formatCode>
                <c:ptCount val="8"/>
                <c:pt idx="0">
                  <c:v>0</c:v>
                </c:pt>
                <c:pt idx="1">
                  <c:v>2.2222222222222223E-2</c:v>
                </c:pt>
                <c:pt idx="2">
                  <c:v>1.1111111111111112E-2</c:v>
                </c:pt>
                <c:pt idx="3">
                  <c:v>1.1111111111111112E-2</c:v>
                </c:pt>
                <c:pt idx="4">
                  <c:v>1.1111111111111112E-2</c:v>
                </c:pt>
                <c:pt idx="5">
                  <c:v>5.5555555555555558E-3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48-4F1F-B844-C4E588131CA0}"/>
            </c:ext>
          </c:extLst>
        </c:ser>
        <c:ser>
          <c:idx val="2"/>
          <c:order val="2"/>
          <c:tx>
            <c:strRef>
              <c:f>'Adequacy Metrics By Scenario'!$I$5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Scenario'!$I$6:$I$13</c:f>
              <c:numCache>
                <c:formatCode>0%</c:formatCode>
                <c:ptCount val="8"/>
                <c:pt idx="0">
                  <c:v>5.5555555555555558E-3</c:v>
                </c:pt>
                <c:pt idx="1">
                  <c:v>3.888888888888889E-2</c:v>
                </c:pt>
                <c:pt idx="2">
                  <c:v>1.6666666666666666E-2</c:v>
                </c:pt>
                <c:pt idx="3">
                  <c:v>1.1111111111111112E-2</c:v>
                </c:pt>
                <c:pt idx="4">
                  <c:v>0</c:v>
                </c:pt>
                <c:pt idx="5">
                  <c:v>5.5555555555555558E-3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48-4F1F-B844-C4E588131CA0}"/>
            </c:ext>
          </c:extLst>
        </c:ser>
        <c:ser>
          <c:idx val="3"/>
          <c:order val="3"/>
          <c:tx>
            <c:strRef>
              <c:f>'Adequacy Metrics By Scenario'!$J$5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Scenario'!$J$6:$J$13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5.5555555555555558E-3</c:v>
                </c:pt>
                <c:pt idx="4">
                  <c:v>1.1111111111111112E-2</c:v>
                </c:pt>
                <c:pt idx="5">
                  <c:v>1.1111111111111112E-2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48-4F1F-B844-C4E588131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8182783"/>
        <c:axId val="508181119"/>
      </c:barChart>
      <c:scatterChart>
        <c:scatterStyle val="lineMarker"/>
        <c:varyColors val="0"/>
        <c:ser>
          <c:idx val="4"/>
          <c:order val="4"/>
          <c:tx>
            <c:strRef>
              <c:f>'Adequacy Metrics By Scenario'!$K$5</c:f>
              <c:strCache>
                <c:ptCount val="1"/>
                <c:pt idx="0">
                  <c:v>Annual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xVal>
          <c:yVal>
            <c:numRef>
              <c:f>'Adequacy Metrics By Scenario'!$K$6:$K$13</c:f>
              <c:numCache>
                <c:formatCode>0.0%</c:formatCode>
                <c:ptCount val="8"/>
                <c:pt idx="0">
                  <c:v>5.5555555555555558E-3</c:v>
                </c:pt>
                <c:pt idx="1">
                  <c:v>6.1111111111111109E-2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2.2222222222222223E-2</c:v>
                </c:pt>
                <c:pt idx="5" formatCode="0%">
                  <c:v>2.2222222222222223E-2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48-4F1F-B844-C4E588131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182783"/>
        <c:axId val="508181119"/>
      </c:scatterChart>
      <c:catAx>
        <c:axId val="50818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1119"/>
        <c:crosses val="autoZero"/>
        <c:auto val="1"/>
        <c:lblAlgn val="ctr"/>
        <c:lblOffset val="100"/>
        <c:noMultiLvlLbl val="0"/>
      </c:catAx>
      <c:valAx>
        <c:axId val="50818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LOLP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LOLP from</a:t>
            </a:r>
            <a:r>
              <a:rPr lang="en-US" baseline="0"/>
              <a:t> Needs Assessment for Plan Scenarios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'Adequacy Metrics By Scenario'!$L$5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Scenario'!$L$6:$L$13</c:f>
              <c:numCache>
                <c:formatCode>0%</c:formatCode>
                <c:ptCount val="8"/>
                <c:pt idx="0">
                  <c:v>0</c:v>
                </c:pt>
                <c:pt idx="1">
                  <c:v>3.888888888888889E-2</c:v>
                </c:pt>
                <c:pt idx="2">
                  <c:v>3.3333333333333333E-2</c:v>
                </c:pt>
                <c:pt idx="3">
                  <c:v>0.05</c:v>
                </c:pt>
                <c:pt idx="4">
                  <c:v>3.888888888888889E-2</c:v>
                </c:pt>
                <c:pt idx="5">
                  <c:v>4.4444444444444446E-2</c:v>
                </c:pt>
                <c:pt idx="7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C-455E-AFCA-92661A7B449A}"/>
            </c:ext>
          </c:extLst>
        </c:ser>
        <c:ser>
          <c:idx val="1"/>
          <c:order val="1"/>
          <c:tx>
            <c:strRef>
              <c:f>'Adequacy Metrics By Scenario'!$M$5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Scenario'!$M$6:$M$13</c:f>
              <c:numCache>
                <c:formatCode>0%</c:formatCode>
                <c:ptCount val="8"/>
                <c:pt idx="0">
                  <c:v>5.5555555555555558E-3</c:v>
                </c:pt>
                <c:pt idx="1">
                  <c:v>1.1111111111111112E-2</c:v>
                </c:pt>
                <c:pt idx="2">
                  <c:v>0</c:v>
                </c:pt>
                <c:pt idx="3">
                  <c:v>1.6666666666666666E-2</c:v>
                </c:pt>
                <c:pt idx="4">
                  <c:v>1.1111111111111112E-2</c:v>
                </c:pt>
                <c:pt idx="5">
                  <c:v>6.1111111111111109E-2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C-455E-AFCA-92661A7B449A}"/>
            </c:ext>
          </c:extLst>
        </c:ser>
        <c:ser>
          <c:idx val="2"/>
          <c:order val="2"/>
          <c:tx>
            <c:strRef>
              <c:f>'Adequacy Metrics By Scenario'!$N$5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Scenario'!$N$6:$N$13</c:f>
              <c:numCache>
                <c:formatCode>0%</c:formatCode>
                <c:ptCount val="8"/>
                <c:pt idx="0">
                  <c:v>2.7777777777777776E-2</c:v>
                </c:pt>
                <c:pt idx="1">
                  <c:v>8.3333333333333329E-2</c:v>
                </c:pt>
                <c:pt idx="2">
                  <c:v>0.05</c:v>
                </c:pt>
                <c:pt idx="3">
                  <c:v>8.3333333333333329E-2</c:v>
                </c:pt>
                <c:pt idx="4">
                  <c:v>0</c:v>
                </c:pt>
                <c:pt idx="5">
                  <c:v>9.4444444444444442E-2</c:v>
                </c:pt>
                <c:pt idx="7">
                  <c:v>5.5555555555555558E-3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0C-455E-AFCA-92661A7B449A}"/>
            </c:ext>
          </c:extLst>
        </c:ser>
        <c:ser>
          <c:idx val="3"/>
          <c:order val="3"/>
          <c:tx>
            <c:strRef>
              <c:f>'Adequacy Metrics By Scenario'!$O$5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'Adequacy Metrics By Scenario'!$O$6:$O$13</c:f>
              <c:numCache>
                <c:formatCode>0%</c:formatCode>
                <c:ptCount val="8"/>
                <c:pt idx="0">
                  <c:v>0</c:v>
                </c:pt>
                <c:pt idx="1">
                  <c:v>2.2222222222222223E-2</c:v>
                </c:pt>
                <c:pt idx="2">
                  <c:v>1.1111111111111112E-2</c:v>
                </c:pt>
                <c:pt idx="3">
                  <c:v>2.2222222222222223E-2</c:v>
                </c:pt>
                <c:pt idx="4">
                  <c:v>1.1111111111111112E-2</c:v>
                </c:pt>
                <c:pt idx="5">
                  <c:v>0</c:v>
                </c:pt>
                <c:pt idx="7">
                  <c:v>5.5555555555555558E-3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0C-455E-AFCA-92661A7B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8182783"/>
        <c:axId val="508181119"/>
      </c:barChart>
      <c:scatterChart>
        <c:scatterStyle val="lineMarker"/>
        <c:varyColors val="0"/>
        <c:ser>
          <c:idx val="4"/>
          <c:order val="4"/>
          <c:tx>
            <c:strRef>
              <c:f>'Adequacy Metrics By Scenario'!$P$5</c:f>
              <c:strCache>
                <c:ptCount val="1"/>
                <c:pt idx="0">
                  <c:v>Annual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'Adequacy Metrics By Scenario'!$A$6:$A$13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xVal>
          <c:yVal>
            <c:numRef>
              <c:f>'Adequacy Metrics By Scenario'!$P$6:$P$13</c:f>
              <c:numCache>
                <c:formatCode>0.0%</c:formatCode>
                <c:ptCount val="8"/>
                <c:pt idx="0">
                  <c:v>3.3333333333333333E-2</c:v>
                </c:pt>
                <c:pt idx="1">
                  <c:v>0.14444444444444443</c:v>
                </c:pt>
                <c:pt idx="2">
                  <c:v>8.3333333333333329E-2</c:v>
                </c:pt>
                <c:pt idx="3">
                  <c:v>0.16111111111111112</c:v>
                </c:pt>
                <c:pt idx="4">
                  <c:v>0.05</c:v>
                </c:pt>
                <c:pt idx="5" formatCode="0%">
                  <c:v>0.1111111111111111</c:v>
                </c:pt>
                <c:pt idx="7">
                  <c:v>3.3333333333333333E-2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60C-455E-AFCA-92661A7B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182783"/>
        <c:axId val="508181119"/>
      </c:scatterChart>
      <c:catAx>
        <c:axId val="50818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1119"/>
        <c:crosses val="autoZero"/>
        <c:auto val="1"/>
        <c:lblAlgn val="ctr"/>
        <c:lblOffset val="100"/>
        <c:noMultiLvlLbl val="0"/>
      </c:catAx>
      <c:valAx>
        <c:axId val="50818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LOLP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18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Event</a:t>
            </a:r>
            <a:r>
              <a:rPr lang="en-US" baseline="0"/>
              <a:t> Magnitude and Duration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Summary!$H$4</c:f>
              <c:strCache>
                <c:ptCount val="1"/>
                <c:pt idx="0">
                  <c:v>Energy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5575987020010826"/>
                  <c:y val="-2.5848142164781908E-2"/>
                </c:manualLayout>
              </c:layout>
              <c:tx>
                <c:rich>
                  <a:bodyPr/>
                  <a:lstStyle/>
                  <a:p>
                    <a:fld id="{5EE69D53-433C-4D4C-A99B-D38FF819CD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AA2-47D3-A9B4-D68D16E32940}"/>
                </c:ext>
              </c:extLst>
            </c:dLbl>
            <c:dLbl>
              <c:idx val="1"/>
              <c:layout>
                <c:manualLayout>
                  <c:x val="3.4613304488912928E-2"/>
                  <c:y val="-1.9386106623586429E-2"/>
                </c:manualLayout>
              </c:layout>
              <c:tx>
                <c:rich>
                  <a:bodyPr/>
                  <a:lstStyle/>
                  <a:p>
                    <a:fld id="{FC77A889-162F-4052-931E-1CED5B8BD6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AA2-47D3-A9B4-D68D16E32940}"/>
                </c:ext>
              </c:extLst>
            </c:dLbl>
            <c:dLbl>
              <c:idx val="2"/>
              <c:layout>
                <c:manualLayout>
                  <c:x val="4.9756625202812328E-2"/>
                  <c:y val="-3.2310177705977385E-3"/>
                </c:manualLayout>
              </c:layout>
              <c:tx>
                <c:rich>
                  <a:bodyPr/>
                  <a:lstStyle/>
                  <a:p>
                    <a:fld id="{6B381D07-3F88-4EFF-8C60-FA53B6C972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AA2-47D3-A9B4-D68D16E32940}"/>
                </c:ext>
              </c:extLst>
            </c:dLbl>
            <c:dLbl>
              <c:idx val="3"/>
              <c:layout>
                <c:manualLayout>
                  <c:x val="4.5429962141698213E-2"/>
                  <c:y val="-1.2924071082390954E-2"/>
                </c:manualLayout>
              </c:layout>
              <c:tx>
                <c:rich>
                  <a:bodyPr/>
                  <a:lstStyle/>
                  <a:p>
                    <a:fld id="{79C20037-85E0-45E2-866B-62DDBBDC5B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AA2-47D3-A9B4-D68D16E32940}"/>
                </c:ext>
              </c:extLst>
            </c:dLbl>
            <c:dLbl>
              <c:idx val="4"/>
              <c:layout>
                <c:manualLayout>
                  <c:x val="-0.19902650081124931"/>
                  <c:y val="-3.2310177705977383E-2"/>
                </c:manualLayout>
              </c:layout>
              <c:tx>
                <c:rich>
                  <a:bodyPr/>
                  <a:lstStyle/>
                  <a:p>
                    <a:fld id="{EA21C479-BB34-4A2E-BED8-1DBC497C5E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AA2-47D3-A9B4-D68D16E32940}"/>
                </c:ext>
              </c:extLst>
            </c:dLbl>
            <c:dLbl>
              <c:idx val="5"/>
              <c:layout>
                <c:manualLayout>
                  <c:x val="5.6246619794483504E-2"/>
                  <c:y val="-1.2924071082390954E-2"/>
                </c:manualLayout>
              </c:layout>
              <c:tx>
                <c:rich>
                  <a:bodyPr/>
                  <a:lstStyle/>
                  <a:p>
                    <a:fld id="{7F6A13ED-7F4A-42EF-B9B0-770AB5F36B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AA2-47D3-A9B4-D68D16E32940}"/>
                </c:ext>
              </c:extLst>
            </c:dLbl>
            <c:dLbl>
              <c:idx val="6"/>
              <c:layout>
                <c:manualLayout>
                  <c:x val="-0.22498647917793402"/>
                  <c:y val="-1.2924071082390954E-2"/>
                </c:manualLayout>
              </c:layout>
              <c:tx>
                <c:rich>
                  <a:bodyPr/>
                  <a:lstStyle/>
                  <a:p>
                    <a:fld id="{BBF1B5AD-0F06-41EC-A512-DE6E0FCDAB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AA2-47D3-A9B4-D68D16E32940}"/>
                </c:ext>
              </c:extLst>
            </c:dLbl>
            <c:dLbl>
              <c:idx val="7"/>
              <c:layout>
                <c:manualLayout>
                  <c:x val="-7.3553272038940007E-2"/>
                  <c:y val="-0.11631663974151858"/>
                </c:manualLayout>
              </c:layout>
              <c:tx>
                <c:rich>
                  <a:bodyPr/>
                  <a:lstStyle/>
                  <a:p>
                    <a:fld id="{1CA7764D-7DD1-42A4-854B-F7718F2C3B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AA2-47D3-A9B4-D68D16E32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1270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Summary!$G$5:$G$12</c:f>
              <c:numCache>
                <c:formatCode>0.0</c:formatCode>
                <c:ptCount val="8"/>
                <c:pt idx="0">
                  <c:v>2.6825396825396828</c:v>
                </c:pt>
                <c:pt idx="1">
                  <c:v>1.7407407407407409</c:v>
                </c:pt>
                <c:pt idx="2">
                  <c:v>2.8285714285714354</c:v>
                </c:pt>
                <c:pt idx="3">
                  <c:v>2.9322033898305153</c:v>
                </c:pt>
                <c:pt idx="4">
                  <c:v>3.4400000000000222</c:v>
                </c:pt>
                <c:pt idx="5">
                  <c:v>2.5675675675675684</c:v>
                </c:pt>
                <c:pt idx="6">
                  <c:v>2.581081081081082</c:v>
                </c:pt>
                <c:pt idx="7">
                  <c:v>1.0000000000000011</c:v>
                </c:pt>
              </c:numCache>
            </c:numRef>
          </c:xVal>
          <c:yVal>
            <c:numRef>
              <c:f>Summary!$H$5:$H$12</c:f>
              <c:numCache>
                <c:formatCode>0</c:formatCode>
                <c:ptCount val="8"/>
                <c:pt idx="0">
                  <c:v>4257.3286901904758</c:v>
                </c:pt>
                <c:pt idx="1">
                  <c:v>837.83364000000006</c:v>
                </c:pt>
                <c:pt idx="2">
                  <c:v>6938.5566724285873</c:v>
                </c:pt>
                <c:pt idx="3">
                  <c:v>4999.9343542542492</c:v>
                </c:pt>
                <c:pt idx="4">
                  <c:v>8943.3099320000565</c:v>
                </c:pt>
                <c:pt idx="5">
                  <c:v>3186.3901172972978</c:v>
                </c:pt>
                <c:pt idx="6">
                  <c:v>3191.218897567569</c:v>
                </c:pt>
                <c:pt idx="7">
                  <c:v>153.78604666666686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Summary!$A$5:$A$12</c15:f>
                <c15:dlblRangeCache>
                  <c:ptCount val="8"/>
                  <c:pt idx="0">
                    <c:v>Baseline</c:v>
                  </c:pt>
                  <c:pt idx="1">
                    <c:v>Early Coal Retirement</c:v>
                  </c:pt>
                  <c:pt idx="2">
                    <c:v>WECC-wide Emissions Cost</c:v>
                  </c:pt>
                  <c:pt idx="3">
                    <c:v>No Gas Build Limitations</c:v>
                  </c:pt>
                  <c:pt idx="4">
                    <c:v>Limited Market</c:v>
                  </c:pt>
                  <c:pt idx="5">
                    <c:v>Organized Market</c:v>
                  </c:pt>
                  <c:pt idx="6">
                    <c:v>No Market Build</c:v>
                  </c:pt>
                  <c:pt idx="7">
                    <c:v>Increased Market Reliance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AA2-47D3-A9B4-D68D16E329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02689760"/>
        <c:axId val="602692712"/>
      </c:scatterChart>
      <c:valAx>
        <c:axId val="60268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Event Duration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92712"/>
        <c:crosses val="autoZero"/>
        <c:crossBetween val="midCat"/>
      </c:valAx>
      <c:valAx>
        <c:axId val="60269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Magnitued (MW-hours)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8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LOLH and EUE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Summary!$D$4</c:f>
              <c:strCache>
                <c:ptCount val="1"/>
                <c:pt idx="0">
                  <c:v>EUE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053164250192874"/>
                  <c:y val="5.1118210862619806E-2"/>
                </c:manualLayout>
              </c:layout>
              <c:tx>
                <c:rich>
                  <a:bodyPr/>
                  <a:lstStyle/>
                  <a:p>
                    <a:fld id="{B8CF0A39-92CF-4872-AD1C-966457BDD7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20B-4DBB-85CD-1E150179AF9A}"/>
                </c:ext>
              </c:extLst>
            </c:dLbl>
            <c:dLbl>
              <c:idx val="1"/>
              <c:layout>
                <c:manualLayout>
                  <c:x val="6.7665528607067482E-2"/>
                  <c:y val="-4.1533546325878593E-2"/>
                </c:manualLayout>
              </c:layout>
              <c:tx>
                <c:rich>
                  <a:bodyPr/>
                  <a:lstStyle/>
                  <a:p>
                    <a:fld id="{3B4F22B4-A725-4158-BF39-9239D20F24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20B-4DBB-85CD-1E150179AF9A}"/>
                </c:ext>
              </c:extLst>
            </c:dLbl>
            <c:dLbl>
              <c:idx val="2"/>
              <c:layout>
                <c:manualLayout>
                  <c:x val="-7.0886877744714673E-17"/>
                  <c:y val="-7.3482428115015999E-2"/>
                </c:manualLayout>
              </c:layout>
              <c:tx>
                <c:rich>
                  <a:bodyPr/>
                  <a:lstStyle/>
                  <a:p>
                    <a:fld id="{9563FB70-54F2-468A-9BED-FB5D687D93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20B-4DBB-85CD-1E150179AF9A}"/>
                </c:ext>
              </c:extLst>
            </c:dLbl>
            <c:dLbl>
              <c:idx val="3"/>
              <c:layout>
                <c:manualLayout>
                  <c:x val="2.5132910625482185E-2"/>
                  <c:y val="6.3897763578274758E-3"/>
                </c:manualLayout>
              </c:layout>
              <c:tx>
                <c:rich>
                  <a:bodyPr/>
                  <a:lstStyle/>
                  <a:p>
                    <a:fld id="{6AA14599-5D53-48DC-AD1A-412F60EE61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20B-4DBB-85CD-1E150179AF9A}"/>
                </c:ext>
              </c:extLst>
            </c:dLbl>
            <c:dLbl>
              <c:idx val="4"/>
              <c:layout>
                <c:manualLayout>
                  <c:x val="-0.16046396783961703"/>
                  <c:y val="8.9456869009584661E-2"/>
                </c:manualLayout>
              </c:layout>
              <c:tx>
                <c:rich>
                  <a:bodyPr/>
                  <a:lstStyle/>
                  <a:p>
                    <a:fld id="{F77F5DD2-0BD2-4681-910A-18FFB693A5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20B-4DBB-85CD-1E150179AF9A}"/>
                </c:ext>
              </c:extLst>
            </c:dLbl>
            <c:dLbl>
              <c:idx val="5"/>
              <c:layout>
                <c:manualLayout>
                  <c:x val="-8.1198634328480901E-2"/>
                  <c:y val="0.15335463258785942"/>
                </c:manualLayout>
              </c:layout>
              <c:tx>
                <c:rich>
                  <a:bodyPr/>
                  <a:lstStyle/>
                  <a:p>
                    <a:fld id="{C0713230-5B9D-4D60-BD72-DCF6CB39F4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20B-4DBB-85CD-1E150179AF9A}"/>
                </c:ext>
              </c:extLst>
            </c:dLbl>
            <c:dLbl>
              <c:idx val="6"/>
              <c:layout>
                <c:manualLayout>
                  <c:x val="-0.18753017928244406"/>
                  <c:y val="5.1118210862619806E-2"/>
                </c:manualLayout>
              </c:layout>
              <c:tx>
                <c:rich>
                  <a:bodyPr/>
                  <a:lstStyle/>
                  <a:p>
                    <a:fld id="{337E787D-B792-43FF-BD46-AA5A57647E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20B-4DBB-85CD-1E150179AF9A}"/>
                </c:ext>
              </c:extLst>
            </c:dLbl>
            <c:dLbl>
              <c:idx val="7"/>
              <c:layout>
                <c:manualLayout>
                  <c:x val="2.1266308990792616E-2"/>
                  <c:y val="-8.9456869009584786E-2"/>
                </c:manualLayout>
              </c:layout>
              <c:tx>
                <c:rich>
                  <a:bodyPr/>
                  <a:lstStyle/>
                  <a:p>
                    <a:fld id="{A95DC9CD-84DD-4D34-9EA8-1AE894E85C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20B-4DBB-85CD-1E150179AF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1270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Summary!$C$5:$C$12</c:f>
              <c:numCache>
                <c:formatCode>0.00</c:formatCode>
                <c:ptCount val="8"/>
                <c:pt idx="0">
                  <c:v>0.93888888888888888</c:v>
                </c:pt>
                <c:pt idx="1">
                  <c:v>0.52222222222222225</c:v>
                </c:pt>
                <c:pt idx="2">
                  <c:v>0.55000000000000004</c:v>
                </c:pt>
                <c:pt idx="3">
                  <c:v>0.96111111111111114</c:v>
                </c:pt>
                <c:pt idx="4">
                  <c:v>0.4777777777777778</c:v>
                </c:pt>
                <c:pt idx="5">
                  <c:v>1.0555555555555556</c:v>
                </c:pt>
                <c:pt idx="6">
                  <c:v>1.0611111111111111</c:v>
                </c:pt>
                <c:pt idx="7">
                  <c:v>3.3333333333333333E-2</c:v>
                </c:pt>
              </c:numCache>
            </c:numRef>
          </c:xVal>
          <c:yVal>
            <c:numRef>
              <c:f>Summary!$D$5:$D$12</c:f>
              <c:numCache>
                <c:formatCode>0</c:formatCode>
                <c:ptCount val="8"/>
                <c:pt idx="0">
                  <c:v>1490.0650415666664</c:v>
                </c:pt>
                <c:pt idx="1">
                  <c:v>251.35009200000002</c:v>
                </c:pt>
                <c:pt idx="2">
                  <c:v>1349.1637974166667</c:v>
                </c:pt>
                <c:pt idx="3">
                  <c:v>1638.8673716722221</c:v>
                </c:pt>
                <c:pt idx="4">
                  <c:v>1242.1263794444444</c:v>
                </c:pt>
                <c:pt idx="5">
                  <c:v>1309.9603815555554</c:v>
                </c:pt>
                <c:pt idx="6">
                  <c:v>1311.945546777778</c:v>
                </c:pt>
                <c:pt idx="7">
                  <c:v>5.1262015555555562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Summary!$A$5:$A$12</c15:f>
                <c15:dlblRangeCache>
                  <c:ptCount val="8"/>
                  <c:pt idx="0">
                    <c:v>Baseline</c:v>
                  </c:pt>
                  <c:pt idx="1">
                    <c:v>Early Coal Retirement</c:v>
                  </c:pt>
                  <c:pt idx="2">
                    <c:v>WECC-wide Emissions Cost</c:v>
                  </c:pt>
                  <c:pt idx="3">
                    <c:v>No Gas Build Limitations</c:v>
                  </c:pt>
                  <c:pt idx="4">
                    <c:v>Limited Market</c:v>
                  </c:pt>
                  <c:pt idx="5">
                    <c:v>Organized Market</c:v>
                  </c:pt>
                  <c:pt idx="6">
                    <c:v>No Market Build</c:v>
                  </c:pt>
                  <c:pt idx="7">
                    <c:v>Increased Market Reliance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20B-4DBB-85CD-1E150179A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02689760"/>
        <c:axId val="602692712"/>
      </c:scatterChart>
      <c:valAx>
        <c:axId val="60268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LOLH (Hours/year)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92712"/>
        <c:crosses val="autoZero"/>
        <c:crossBetween val="midCat"/>
      </c:valAx>
      <c:valAx>
        <c:axId val="60269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EUE</a:t>
                </a:r>
                <a:r>
                  <a:rPr lang="en-US" baseline="0"/>
                  <a:t> </a:t>
                </a:r>
                <a:r>
                  <a:rPr lang="en-US"/>
                  <a:t>(MW-hours/year)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8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Event Frequency,</a:t>
            </a:r>
            <a:r>
              <a:rPr lang="en-US" baseline="0"/>
              <a:t> Duration &amp; Magnitude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Summary!$C$66</c:f>
              <c:strCache>
                <c:ptCount val="1"/>
                <c:pt idx="0">
                  <c:v>Duration (hours)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Summary!$A$67:$A$74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Summary!$C$67:$C$74</c:f>
              <c:numCache>
                <c:formatCode>0.0</c:formatCode>
                <c:ptCount val="8"/>
                <c:pt idx="0">
                  <c:v>2.6825396825396828</c:v>
                </c:pt>
                <c:pt idx="1">
                  <c:v>1.7407407407407409</c:v>
                </c:pt>
                <c:pt idx="2">
                  <c:v>2.8285714285714354</c:v>
                </c:pt>
                <c:pt idx="3">
                  <c:v>2.9322033898305153</c:v>
                </c:pt>
                <c:pt idx="4">
                  <c:v>3.4400000000000222</c:v>
                </c:pt>
                <c:pt idx="5">
                  <c:v>2.5675675675675684</c:v>
                </c:pt>
                <c:pt idx="6">
                  <c:v>2.581081081081082</c:v>
                </c:pt>
                <c:pt idx="7">
                  <c:v>1.0000000000000011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B-4A53-A138-206F4C98544D}"/>
            </c:ext>
          </c:extLst>
        </c:ser>
        <c:ser>
          <c:idx val="1"/>
          <c:order val="1"/>
          <c:tx>
            <c:strRef>
              <c:f>Summary!$D$66</c:f>
              <c:strCache>
                <c:ptCount val="1"/>
                <c:pt idx="0">
                  <c:v>Magnitude (GW)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Summary!$A$67:$A$74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Summary!$D$67:$D$74</c:f>
              <c:numCache>
                <c:formatCode>0.0</c:formatCode>
                <c:ptCount val="8"/>
                <c:pt idx="0">
                  <c:v>4.2573286901904757</c:v>
                </c:pt>
                <c:pt idx="1">
                  <c:v>0.83783364000000005</c:v>
                </c:pt>
                <c:pt idx="2">
                  <c:v>6.9385566724285876</c:v>
                </c:pt>
                <c:pt idx="3">
                  <c:v>4.9999343542542496</c:v>
                </c:pt>
                <c:pt idx="4">
                  <c:v>8.9433099320000569</c:v>
                </c:pt>
                <c:pt idx="5">
                  <c:v>3.1863901172972979</c:v>
                </c:pt>
                <c:pt idx="6">
                  <c:v>3.1912188975675688</c:v>
                </c:pt>
                <c:pt idx="7">
                  <c:v>0.15378604666666687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B-4A53-A138-206F4C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635024"/>
        <c:axId val="600637320"/>
      </c:barChart>
      <c:lineChart>
        <c:grouping val="standard"/>
        <c:varyColors val="0"/>
        <c:ser>
          <c:idx val="2"/>
          <c:order val="2"/>
          <c:tx>
            <c:strRef>
              <c:f>Summary!$E$66</c:f>
              <c:strCache>
                <c:ptCount val="1"/>
                <c:pt idx="0">
                  <c:v>Frequency (/10 years)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Summary!$E$67:$E$74</c:f>
              <c:numCache>
                <c:formatCode>0.0</c:formatCode>
                <c:ptCount val="8"/>
                <c:pt idx="0">
                  <c:v>3.5</c:v>
                </c:pt>
                <c:pt idx="1">
                  <c:v>3</c:v>
                </c:pt>
                <c:pt idx="2">
                  <c:v>1.94444444444444</c:v>
                </c:pt>
                <c:pt idx="3">
                  <c:v>3.2777777777777701</c:v>
                </c:pt>
                <c:pt idx="4">
                  <c:v>1.38888888888888</c:v>
                </c:pt>
                <c:pt idx="5">
                  <c:v>4.1111111111111098</c:v>
                </c:pt>
                <c:pt idx="6">
                  <c:v>4.1111111111111098</c:v>
                </c:pt>
                <c:pt idx="7">
                  <c:v>0.33333333333333298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4B-4A53-A138-206F4C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5024"/>
        <c:axId val="600637320"/>
      </c:lineChart>
      <c:catAx>
        <c:axId val="600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37320"/>
        <c:crosses val="autoZero"/>
        <c:auto val="1"/>
        <c:lblAlgn val="ctr"/>
        <c:lblOffset val="100"/>
        <c:noMultiLvlLbl val="0"/>
      </c:catAx>
      <c:valAx>
        <c:axId val="60063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LOLEV,</a:t>
            </a:r>
            <a:r>
              <a:rPr lang="en-US" baseline="0"/>
              <a:t> LOLH &amp; EUE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Summary!$B$77</c:f>
              <c:strCache>
                <c:ptCount val="1"/>
                <c:pt idx="0">
                  <c:v>LOLH (hours/year)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Summary!$A$78:$A$85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Summary!$B$78:$B$85</c:f>
              <c:numCache>
                <c:formatCode>0.00</c:formatCode>
                <c:ptCount val="8"/>
                <c:pt idx="0">
                  <c:v>0.93888888888888888</c:v>
                </c:pt>
                <c:pt idx="1">
                  <c:v>0.52222222222222225</c:v>
                </c:pt>
                <c:pt idx="2">
                  <c:v>0.55000000000000004</c:v>
                </c:pt>
                <c:pt idx="3">
                  <c:v>0.96111111111111114</c:v>
                </c:pt>
                <c:pt idx="4">
                  <c:v>0.4777777777777778</c:v>
                </c:pt>
                <c:pt idx="5">
                  <c:v>1.0555555555555556</c:v>
                </c:pt>
                <c:pt idx="6">
                  <c:v>1.0611111111111111</c:v>
                </c:pt>
                <c:pt idx="7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5-4C99-B074-F090333CC6FB}"/>
            </c:ext>
          </c:extLst>
        </c:ser>
        <c:ser>
          <c:idx val="1"/>
          <c:order val="1"/>
          <c:tx>
            <c:strRef>
              <c:f>Summary!$C$77</c:f>
              <c:strCache>
                <c:ptCount val="1"/>
                <c:pt idx="0">
                  <c:v>EUE (GW-hours/year)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Summary!$A$78:$A$85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Summary!$C$78:$C$85</c:f>
              <c:numCache>
                <c:formatCode>0.00</c:formatCode>
                <c:ptCount val="8"/>
                <c:pt idx="0">
                  <c:v>1.4900650415666665</c:v>
                </c:pt>
                <c:pt idx="1">
                  <c:v>0.25135009200000002</c:v>
                </c:pt>
                <c:pt idx="2">
                  <c:v>1.3491637974166668</c:v>
                </c:pt>
                <c:pt idx="3">
                  <c:v>1.6388673716722222</c:v>
                </c:pt>
                <c:pt idx="4">
                  <c:v>1.2421263794444444</c:v>
                </c:pt>
                <c:pt idx="5">
                  <c:v>1.3099603815555554</c:v>
                </c:pt>
                <c:pt idx="6">
                  <c:v>1.3119455467777779</c:v>
                </c:pt>
                <c:pt idx="7">
                  <c:v>5.1262015555555559E-3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5-4C99-B074-F090333C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635024"/>
        <c:axId val="600637320"/>
      </c:barChart>
      <c:lineChart>
        <c:grouping val="standard"/>
        <c:varyColors val="0"/>
        <c:ser>
          <c:idx val="2"/>
          <c:order val="2"/>
          <c:tx>
            <c:strRef>
              <c:f>Summary!$D$77</c:f>
              <c:strCache>
                <c:ptCount val="1"/>
                <c:pt idx="0">
                  <c:v>LOLEV (events/year)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Summary!$A$78:$A$85</c:f>
              <c:strCache>
                <c:ptCount val="8"/>
                <c:pt idx="0">
                  <c:v>Baseline</c:v>
                </c:pt>
                <c:pt idx="1">
                  <c:v>Early Coal Retirement</c:v>
                </c:pt>
                <c:pt idx="2">
                  <c:v>WECC-wide Emissions Cost</c:v>
                </c:pt>
                <c:pt idx="3">
                  <c:v>No Gas Build Limitations</c:v>
                </c:pt>
                <c:pt idx="4">
                  <c:v>Limited Market</c:v>
                </c:pt>
                <c:pt idx="5">
                  <c:v>Organized Market</c:v>
                </c:pt>
                <c:pt idx="6">
                  <c:v>No Market Build</c:v>
                </c:pt>
                <c:pt idx="7">
                  <c:v>Increased Market Reliance</c:v>
                </c:pt>
              </c:strCache>
            </c:strRef>
          </c:cat>
          <c:val>
            <c:numRef>
              <c:f>Summary!$D$78:$D$85</c:f>
              <c:numCache>
                <c:formatCode>0.00</c:formatCode>
                <c:ptCount val="8"/>
                <c:pt idx="0">
                  <c:v>0.35</c:v>
                </c:pt>
                <c:pt idx="1">
                  <c:v>0.3</c:v>
                </c:pt>
                <c:pt idx="2">
                  <c:v>0.194444444444444</c:v>
                </c:pt>
                <c:pt idx="3">
                  <c:v>0.327777777777777</c:v>
                </c:pt>
                <c:pt idx="4">
                  <c:v>0.13888888888888801</c:v>
                </c:pt>
                <c:pt idx="5">
                  <c:v>0.41111111111111098</c:v>
                </c:pt>
                <c:pt idx="6">
                  <c:v>0.41111111111111098</c:v>
                </c:pt>
                <c:pt idx="7">
                  <c:v>3.3333333333333298E-2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5-4C99-B074-F090333C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5024"/>
        <c:axId val="600637320"/>
      </c:lineChart>
      <c:catAx>
        <c:axId val="600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37320"/>
        <c:crosses val="autoZero"/>
        <c:auto val="1"/>
        <c:lblAlgn val="ctr"/>
        <c:lblOffset val="100"/>
        <c:noMultiLvlLbl val="0"/>
      </c:catAx>
      <c:valAx>
        <c:axId val="60063732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082C3D-A623-45CA-AB5A-F2A26CA81B0A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BFFF491-8958-4BE4-A8C4-E4B0F34FFA8D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18B5D2B-4530-44D3-9EB2-5056FD946A5D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22F88F-CF71-4A6E-881F-31BBCBE0BC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96442B-B21A-4589-A957-70079C2041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3BBF50-A8C7-4921-BBF6-0D7E3B3E95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37</xdr:row>
      <xdr:rowOff>0</xdr:rowOff>
    </xdr:from>
    <xdr:to>
      <xdr:col>10</xdr:col>
      <xdr:colOff>6350</xdr:colOff>
      <xdr:row>62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A4EEA4-197B-440D-AF0D-6088FA6C5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37</xdr:row>
      <xdr:rowOff>0</xdr:rowOff>
    </xdr:from>
    <xdr:to>
      <xdr:col>15</xdr:col>
      <xdr:colOff>603250</xdr:colOff>
      <xdr:row>61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550C0A-CDF9-4A38-9A5C-3F32A67F5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63</xdr:row>
      <xdr:rowOff>12700</xdr:rowOff>
    </xdr:from>
    <xdr:to>
      <xdr:col>16</xdr:col>
      <xdr:colOff>6350</xdr:colOff>
      <xdr:row>88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7FA3B4-5623-444B-A71B-7850D4A90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90</xdr:row>
      <xdr:rowOff>0</xdr:rowOff>
    </xdr:from>
    <xdr:to>
      <xdr:col>16</xdr:col>
      <xdr:colOff>6350</xdr:colOff>
      <xdr:row>115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969267-A39B-4BF0-B503-02F5C88AD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A785-02CF-4A13-8956-CA07FE8F471C}">
  <dimension ref="A1:P57"/>
  <sheetViews>
    <sheetView tabSelected="1"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P11" sqref="P11"/>
    </sheetView>
  </sheetViews>
  <sheetFormatPr defaultRowHeight="12.75" x14ac:dyDescent="0.2"/>
  <cols>
    <col min="1" max="1" width="31.5703125" bestFit="1" customWidth="1"/>
    <col min="16" max="16" width="11" bestFit="1" customWidth="1"/>
  </cols>
  <sheetData>
    <row r="1" spans="1:16" x14ac:dyDescent="0.2">
      <c r="A1" s="1" t="s">
        <v>0</v>
      </c>
    </row>
    <row r="2" spans="1:16" x14ac:dyDescent="0.2">
      <c r="A2" s="7" t="s">
        <v>16</v>
      </c>
    </row>
    <row r="3" spans="1:16" x14ac:dyDescent="0.2">
      <c r="A3" s="7"/>
    </row>
    <row r="4" spans="1:16" x14ac:dyDescent="0.2">
      <c r="A4" s="2" t="s">
        <v>1</v>
      </c>
      <c r="B4">
        <v>2023</v>
      </c>
      <c r="G4">
        <v>2027</v>
      </c>
      <c r="L4">
        <v>2031</v>
      </c>
    </row>
    <row r="5" spans="1:16" x14ac:dyDescent="0.2">
      <c r="A5" s="1" t="s">
        <v>9</v>
      </c>
      <c r="B5">
        <v>1</v>
      </c>
      <c r="C5">
        <v>2</v>
      </c>
      <c r="D5">
        <v>3</v>
      </c>
      <c r="E5">
        <v>4</v>
      </c>
      <c r="F5" t="s">
        <v>10</v>
      </c>
      <c r="G5">
        <v>1</v>
      </c>
      <c r="H5">
        <v>2</v>
      </c>
      <c r="I5">
        <v>3</v>
      </c>
      <c r="J5">
        <v>4</v>
      </c>
      <c r="K5" t="s">
        <v>10</v>
      </c>
      <c r="L5">
        <v>1</v>
      </c>
      <c r="M5">
        <v>2</v>
      </c>
      <c r="N5">
        <v>3</v>
      </c>
      <c r="O5">
        <v>4</v>
      </c>
      <c r="P5" t="s">
        <v>10</v>
      </c>
    </row>
    <row r="6" spans="1:16" x14ac:dyDescent="0.2">
      <c r="A6" t="s">
        <v>2</v>
      </c>
      <c r="B6" s="3">
        <v>8.8888888888888892E-2</v>
      </c>
      <c r="C6" s="3">
        <v>2.7777777777777776E-2</v>
      </c>
      <c r="D6" s="3">
        <v>1.1111111111111112E-2</v>
      </c>
      <c r="E6" s="3">
        <v>3.888888888888889E-2</v>
      </c>
      <c r="F6" s="9">
        <v>0.16111111111111112</v>
      </c>
      <c r="G6" s="3">
        <v>0</v>
      </c>
      <c r="H6" s="3">
        <v>0</v>
      </c>
      <c r="I6" s="3">
        <v>5.5555555555555558E-3</v>
      </c>
      <c r="J6" s="3">
        <v>0</v>
      </c>
      <c r="K6" s="9">
        <v>5.5555555555555558E-3</v>
      </c>
      <c r="L6" s="3">
        <v>0</v>
      </c>
      <c r="M6" s="3">
        <v>5.5555555555555558E-3</v>
      </c>
      <c r="N6" s="3">
        <v>2.7777777777777776E-2</v>
      </c>
      <c r="O6" s="3">
        <v>0</v>
      </c>
      <c r="P6" s="9">
        <v>3.3333333333333333E-2</v>
      </c>
    </row>
    <row r="7" spans="1:16" x14ac:dyDescent="0.2">
      <c r="A7" t="s">
        <v>3</v>
      </c>
      <c r="B7" s="3">
        <v>6.6666666666666666E-2</v>
      </c>
      <c r="C7" s="3">
        <v>5.5555555555555558E-3</v>
      </c>
      <c r="D7" s="3">
        <v>0.05</v>
      </c>
      <c r="E7" s="3">
        <v>3.888888888888889E-2</v>
      </c>
      <c r="F7" s="9">
        <v>0.16111111111111112</v>
      </c>
      <c r="G7" s="3">
        <v>0</v>
      </c>
      <c r="H7" s="3">
        <v>2.2222222222222223E-2</v>
      </c>
      <c r="I7" s="3">
        <v>3.888888888888889E-2</v>
      </c>
      <c r="J7" s="3">
        <v>0</v>
      </c>
      <c r="K7" s="9">
        <v>6.1111111111111109E-2</v>
      </c>
      <c r="L7" s="3">
        <v>3.888888888888889E-2</v>
      </c>
      <c r="M7" s="3">
        <v>1.1111111111111112E-2</v>
      </c>
      <c r="N7" s="3">
        <v>8.3333333333333329E-2</v>
      </c>
      <c r="O7" s="3">
        <v>2.2222222222222223E-2</v>
      </c>
      <c r="P7" s="9">
        <v>0.14444444444444443</v>
      </c>
    </row>
    <row r="8" spans="1:16" x14ac:dyDescent="0.2">
      <c r="A8" t="s">
        <v>4</v>
      </c>
      <c r="B8" s="3">
        <v>7.2222222222222215E-2</v>
      </c>
      <c r="C8" s="3">
        <v>0</v>
      </c>
      <c r="D8" s="3">
        <v>5.5555555555555558E-3</v>
      </c>
      <c r="E8" s="3">
        <v>0</v>
      </c>
      <c r="F8" s="9">
        <v>7.7777777777777779E-2</v>
      </c>
      <c r="G8" s="3">
        <v>0</v>
      </c>
      <c r="H8" s="3">
        <v>1.1111111111111112E-2</v>
      </c>
      <c r="I8" s="3">
        <v>1.6666666666666666E-2</v>
      </c>
      <c r="J8" s="3">
        <v>0</v>
      </c>
      <c r="K8" s="9">
        <v>2.7777777777777776E-2</v>
      </c>
      <c r="L8" s="3">
        <v>3.3333333333333333E-2</v>
      </c>
      <c r="M8" s="3">
        <v>0</v>
      </c>
      <c r="N8" s="3">
        <v>0.05</v>
      </c>
      <c r="O8" s="3">
        <v>1.1111111111111112E-2</v>
      </c>
      <c r="P8" s="9">
        <v>8.3333333333333329E-2</v>
      </c>
    </row>
    <row r="9" spans="1:16" x14ac:dyDescent="0.2">
      <c r="A9" t="s">
        <v>5</v>
      </c>
      <c r="B9" s="3">
        <v>0.10555555555555556</v>
      </c>
      <c r="C9" s="3">
        <v>5.5555555555555558E-3</v>
      </c>
      <c r="D9" s="3">
        <v>5.5555555555555558E-3</v>
      </c>
      <c r="E9" s="3">
        <v>1.6666666666666666E-2</v>
      </c>
      <c r="F9" s="9">
        <v>0.13333333333333333</v>
      </c>
      <c r="G9" s="3">
        <v>5.5555555555555558E-3</v>
      </c>
      <c r="H9" s="3">
        <v>1.1111111111111112E-2</v>
      </c>
      <c r="I9" s="3">
        <v>1.1111111111111112E-2</v>
      </c>
      <c r="J9" s="3">
        <v>5.5555555555555558E-3</v>
      </c>
      <c r="K9" s="9">
        <v>2.7777777777777776E-2</v>
      </c>
      <c r="L9" s="3">
        <v>0.05</v>
      </c>
      <c r="M9" s="3">
        <v>1.6666666666666666E-2</v>
      </c>
      <c r="N9" s="3">
        <v>8.3333333333333329E-2</v>
      </c>
      <c r="O9" s="3">
        <v>2.2222222222222223E-2</v>
      </c>
      <c r="P9" s="9">
        <v>0.16111111111111112</v>
      </c>
    </row>
    <row r="10" spans="1:16" x14ac:dyDescent="0.2">
      <c r="A10" t="s">
        <v>6</v>
      </c>
      <c r="B10" s="3">
        <v>4.4444444444444446E-2</v>
      </c>
      <c r="C10" s="3">
        <v>0</v>
      </c>
      <c r="D10" s="3">
        <v>0</v>
      </c>
      <c r="E10" s="3">
        <v>5.5555555555555558E-3</v>
      </c>
      <c r="F10" s="9">
        <v>0.05</v>
      </c>
      <c r="G10" s="3">
        <v>1.6666666666666666E-2</v>
      </c>
      <c r="H10" s="3">
        <v>1.1111111111111112E-2</v>
      </c>
      <c r="I10" s="3">
        <v>0</v>
      </c>
      <c r="J10" s="3">
        <v>1.1111111111111112E-2</v>
      </c>
      <c r="K10" s="9">
        <v>2.2222222222222223E-2</v>
      </c>
      <c r="L10" s="3">
        <v>3.888888888888889E-2</v>
      </c>
      <c r="M10" s="3">
        <v>1.1111111111111112E-2</v>
      </c>
      <c r="N10" s="3">
        <v>0</v>
      </c>
      <c r="O10" s="3">
        <v>1.1111111111111112E-2</v>
      </c>
      <c r="P10" s="9">
        <v>0.05</v>
      </c>
    </row>
    <row r="11" spans="1:16" x14ac:dyDescent="0.2">
      <c r="A11" t="s">
        <v>7</v>
      </c>
      <c r="B11" s="3">
        <v>0.12222222222222222</v>
      </c>
      <c r="C11" s="3">
        <v>5.5555555555555558E-3</v>
      </c>
      <c r="D11" s="3">
        <v>1.1111111111111112E-2</v>
      </c>
      <c r="E11" s="3">
        <v>0.05</v>
      </c>
      <c r="F11" s="10">
        <v>0.16111111111111112</v>
      </c>
      <c r="G11" s="3">
        <v>5.5555555555555558E-3</v>
      </c>
      <c r="H11" s="3">
        <v>5.5555555555555558E-3</v>
      </c>
      <c r="I11" s="3">
        <v>5.5555555555555558E-3</v>
      </c>
      <c r="J11" s="3">
        <v>1.1111111111111112E-2</v>
      </c>
      <c r="K11" s="10">
        <v>2.2222222222222223E-2</v>
      </c>
      <c r="L11" s="3">
        <v>4.4444444444444446E-2</v>
      </c>
      <c r="M11" s="3">
        <v>6.1111111111111109E-2</v>
      </c>
      <c r="N11" s="3">
        <v>9.4444444444444442E-2</v>
      </c>
      <c r="O11" s="3">
        <v>0</v>
      </c>
      <c r="P11" s="10">
        <v>0.1111111111111111</v>
      </c>
    </row>
    <row r="12" spans="1:16" x14ac:dyDescent="0.2">
      <c r="A12" t="s">
        <v>8</v>
      </c>
      <c r="B12" s="3">
        <v>0.12777777777777777</v>
      </c>
      <c r="C12" s="3">
        <v>5.5555555555555558E-3</v>
      </c>
      <c r="D12" s="3">
        <v>2.7777777777777776E-2</v>
      </c>
      <c r="E12" s="3">
        <v>1.1111111111111112E-2</v>
      </c>
      <c r="F12" s="10">
        <v>0.16666666666666666</v>
      </c>
      <c r="G12" s="8"/>
      <c r="H12" s="8"/>
      <c r="I12" s="8"/>
      <c r="J12" s="8"/>
      <c r="K12" s="9"/>
      <c r="L12" s="8"/>
      <c r="M12" s="8"/>
      <c r="N12" s="8"/>
      <c r="O12" s="8"/>
      <c r="P12" s="9"/>
    </row>
    <row r="13" spans="1:16" x14ac:dyDescent="0.2">
      <c r="A13" t="s">
        <v>15</v>
      </c>
      <c r="B13" s="3">
        <v>0</v>
      </c>
      <c r="C13" s="3">
        <v>1.1111111111111112E-2</v>
      </c>
      <c r="D13" s="3">
        <v>5.5555555555555558E-3</v>
      </c>
      <c r="E13" s="3">
        <v>1.1111111111111112E-2</v>
      </c>
      <c r="F13" s="9">
        <v>2.7777777777777776E-2</v>
      </c>
      <c r="G13" s="3">
        <v>0</v>
      </c>
      <c r="H13" s="3">
        <v>0</v>
      </c>
      <c r="I13" s="3">
        <v>0</v>
      </c>
      <c r="J13" s="3">
        <v>0</v>
      </c>
      <c r="K13" s="9">
        <v>0</v>
      </c>
      <c r="L13" s="3">
        <v>2.2222222222222223E-2</v>
      </c>
      <c r="M13" s="3">
        <v>0</v>
      </c>
      <c r="N13" s="3">
        <v>5.5555555555555558E-3</v>
      </c>
      <c r="O13" s="3">
        <v>5.5555555555555558E-3</v>
      </c>
      <c r="P13" s="9">
        <v>3.3333333333333333E-2</v>
      </c>
    </row>
    <row r="15" spans="1:16" x14ac:dyDescent="0.2">
      <c r="A15" s="2" t="s">
        <v>11</v>
      </c>
      <c r="B15">
        <v>2023</v>
      </c>
      <c r="G15">
        <v>2027</v>
      </c>
      <c r="L15">
        <v>2031</v>
      </c>
    </row>
    <row r="16" spans="1:16" x14ac:dyDescent="0.2">
      <c r="A16" s="1" t="s">
        <v>9</v>
      </c>
      <c r="B16">
        <v>1</v>
      </c>
      <c r="C16">
        <v>2</v>
      </c>
      <c r="D16">
        <v>3</v>
      </c>
      <c r="E16">
        <v>4</v>
      </c>
      <c r="F16" t="s">
        <v>10</v>
      </c>
      <c r="G16">
        <v>1</v>
      </c>
      <c r="H16">
        <v>2</v>
      </c>
      <c r="I16">
        <v>3</v>
      </c>
      <c r="J16">
        <v>4</v>
      </c>
      <c r="K16" t="s">
        <v>10</v>
      </c>
      <c r="L16">
        <v>1</v>
      </c>
      <c r="M16">
        <v>2</v>
      </c>
      <c r="N16">
        <v>3</v>
      </c>
      <c r="O16">
        <v>4</v>
      </c>
      <c r="P16" t="s">
        <v>10</v>
      </c>
    </row>
    <row r="17" spans="1:16" x14ac:dyDescent="0.2">
      <c r="A17" t="s">
        <v>2</v>
      </c>
      <c r="B17" s="11">
        <v>0.266666666666666</v>
      </c>
      <c r="C17" s="11">
        <v>3.3333333333333298E-2</v>
      </c>
      <c r="D17" s="11">
        <v>1.1111111111111099E-2</v>
      </c>
      <c r="E17" s="11">
        <v>3.8888888888888799E-2</v>
      </c>
      <c r="F17" s="11">
        <v>0.35</v>
      </c>
      <c r="G17" s="11">
        <v>0</v>
      </c>
      <c r="H17" s="11">
        <v>0</v>
      </c>
      <c r="I17" s="11">
        <v>3.8888888888888799E-2</v>
      </c>
      <c r="J17" s="11">
        <v>0</v>
      </c>
      <c r="K17" s="11">
        <v>3.8888888888888799E-2</v>
      </c>
      <c r="L17" s="11">
        <v>0</v>
      </c>
      <c r="M17" s="11">
        <v>3.3333333333333298E-2</v>
      </c>
      <c r="N17" s="11">
        <v>0.18333333333333299</v>
      </c>
      <c r="O17" s="11">
        <v>0</v>
      </c>
      <c r="P17" s="11">
        <v>0.21666666666666601</v>
      </c>
    </row>
    <row r="18" spans="1:16" x14ac:dyDescent="0.2">
      <c r="A18" t="s">
        <v>3</v>
      </c>
      <c r="B18" s="11">
        <v>0.18333333333333299</v>
      </c>
      <c r="C18" s="11">
        <v>5.5555555555555497E-3</v>
      </c>
      <c r="D18" s="11">
        <v>7.2222222222222202E-2</v>
      </c>
      <c r="E18" s="11">
        <v>3.8888888888888799E-2</v>
      </c>
      <c r="F18" s="11">
        <v>0.3</v>
      </c>
      <c r="G18" s="11">
        <v>0</v>
      </c>
      <c r="H18" s="11">
        <v>5.5555555555555497E-2</v>
      </c>
      <c r="I18" s="11">
        <v>3.8888888888888799E-2</v>
      </c>
      <c r="J18" s="11">
        <v>0</v>
      </c>
      <c r="K18" s="11">
        <v>9.44444444444444E-2</v>
      </c>
      <c r="L18" s="11">
        <v>3.8888888888888799E-2</v>
      </c>
      <c r="M18" s="11">
        <v>1.1111111111111099E-2</v>
      </c>
      <c r="N18" s="11">
        <v>9.44444444444444E-2</v>
      </c>
      <c r="O18" s="11">
        <v>2.77777777777777E-2</v>
      </c>
      <c r="P18" s="11">
        <v>0.172222222222222</v>
      </c>
    </row>
    <row r="19" spans="1:16" x14ac:dyDescent="0.2">
      <c r="A19" t="s">
        <v>4</v>
      </c>
      <c r="B19" s="11">
        <v>0.188888888888888</v>
      </c>
      <c r="C19" s="11">
        <v>0</v>
      </c>
      <c r="D19" s="11">
        <v>5.5555555555555497E-3</v>
      </c>
      <c r="E19" s="11">
        <v>0</v>
      </c>
      <c r="F19" s="11">
        <v>0.194444444444444</v>
      </c>
      <c r="G19" s="11">
        <v>0</v>
      </c>
      <c r="H19" s="11">
        <v>2.2222222222222199E-2</v>
      </c>
      <c r="I19" s="11">
        <v>1.6666666666666601E-2</v>
      </c>
      <c r="J19" s="11">
        <v>0</v>
      </c>
      <c r="K19" s="11">
        <v>3.8888888888888799E-2</v>
      </c>
      <c r="L19" s="11">
        <v>0.1</v>
      </c>
      <c r="M19" s="11">
        <v>0</v>
      </c>
      <c r="N19" s="11">
        <v>8.8888888888888795E-2</v>
      </c>
      <c r="O19" s="11">
        <v>7.7777777777777696E-2</v>
      </c>
      <c r="P19" s="11">
        <v>0.266666666666666</v>
      </c>
    </row>
    <row r="20" spans="1:16" x14ac:dyDescent="0.2">
      <c r="A20" t="s">
        <v>5</v>
      </c>
      <c r="B20" s="11">
        <v>0.3</v>
      </c>
      <c r="C20" s="11">
        <v>5.5555555555555497E-3</v>
      </c>
      <c r="D20" s="11">
        <v>5.5555555555555497E-3</v>
      </c>
      <c r="E20" s="11">
        <v>1.6666666666666601E-2</v>
      </c>
      <c r="F20" s="11">
        <v>0.327777777777777</v>
      </c>
      <c r="G20" s="11">
        <v>5.5555555555555497E-3</v>
      </c>
      <c r="H20" s="11">
        <v>1.1111111111111099E-2</v>
      </c>
      <c r="I20" s="11">
        <v>1.1111111111111099E-2</v>
      </c>
      <c r="J20" s="11">
        <v>5.5555555555555497E-3</v>
      </c>
      <c r="K20" s="11">
        <v>3.3333333333333298E-2</v>
      </c>
      <c r="L20" s="11">
        <v>0.17777777777777701</v>
      </c>
      <c r="M20" s="11">
        <v>1.6666666666666601E-2</v>
      </c>
      <c r="N20" s="11">
        <v>9.44444444444444E-2</v>
      </c>
      <c r="O20" s="11">
        <v>6.6666666666666596E-2</v>
      </c>
      <c r="P20" s="11">
        <v>0.35555555555555501</v>
      </c>
    </row>
    <row r="21" spans="1:16" x14ac:dyDescent="0.2">
      <c r="A21" t="s">
        <v>6</v>
      </c>
      <c r="B21" s="11">
        <v>0.133333333333333</v>
      </c>
      <c r="C21" s="11">
        <v>0</v>
      </c>
      <c r="D21" s="11">
        <v>0</v>
      </c>
      <c r="E21" s="11">
        <v>5.5555555555555497E-3</v>
      </c>
      <c r="F21" s="11">
        <v>0.13888888888888801</v>
      </c>
      <c r="G21" s="11">
        <v>5.5555555555555497E-2</v>
      </c>
      <c r="H21" s="11">
        <v>1.6666666666666601E-2</v>
      </c>
      <c r="I21" s="11">
        <v>0</v>
      </c>
      <c r="J21" s="11">
        <v>3.3333333333333298E-2</v>
      </c>
      <c r="K21" s="11">
        <v>0.105555555555555</v>
      </c>
      <c r="L21" s="11">
        <v>0.17777777777777701</v>
      </c>
      <c r="M21" s="11">
        <v>1.1111111111111099E-2</v>
      </c>
      <c r="N21" s="11">
        <v>0</v>
      </c>
      <c r="O21" s="11">
        <v>2.2222222222222199E-2</v>
      </c>
      <c r="P21" s="11">
        <v>0.211111111111111</v>
      </c>
    </row>
    <row r="22" spans="1:16" x14ac:dyDescent="0.2">
      <c r="A22" t="s">
        <v>7</v>
      </c>
      <c r="B22" s="11">
        <v>0.33333333333333298</v>
      </c>
      <c r="C22" s="11">
        <v>5.5555555555555497E-3</v>
      </c>
      <c r="D22" s="11">
        <v>1.1111111111111099E-2</v>
      </c>
      <c r="E22" s="11">
        <v>6.1111111111111102E-2</v>
      </c>
      <c r="F22" s="11">
        <v>0.41111111111111098</v>
      </c>
      <c r="G22" s="11">
        <v>1.6666666666666601E-2</v>
      </c>
      <c r="H22" s="11">
        <v>5.5555555555555497E-3</v>
      </c>
      <c r="I22" s="11">
        <v>1.6666666666666601E-2</v>
      </c>
      <c r="J22" s="11">
        <v>7.7777777777777696E-2</v>
      </c>
      <c r="K22" s="11">
        <v>0.116666666666666</v>
      </c>
      <c r="L22" s="11">
        <v>0.36666666666666597</v>
      </c>
      <c r="M22" s="11">
        <v>0.98333333333333295</v>
      </c>
      <c r="N22" s="11">
        <v>2.0722222222222202</v>
      </c>
      <c r="O22" s="11">
        <v>0</v>
      </c>
      <c r="P22" s="11">
        <v>3.4222222222222198</v>
      </c>
    </row>
    <row r="23" spans="1:16" x14ac:dyDescent="0.2">
      <c r="A23" t="s">
        <v>8</v>
      </c>
      <c r="B23" s="11">
        <v>0.36111111111111099</v>
      </c>
      <c r="C23" s="11">
        <v>5.5555555555555497E-3</v>
      </c>
      <c r="D23" s="11">
        <v>2.77777777777777E-2</v>
      </c>
      <c r="E23" s="11">
        <v>1.6666666666666601E-2</v>
      </c>
      <c r="F23" s="12">
        <v>0.41111111111111098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t="s">
        <v>15</v>
      </c>
      <c r="B24" s="11">
        <v>0</v>
      </c>
      <c r="C24" s="11">
        <v>1.1111111111111099E-2</v>
      </c>
      <c r="D24" s="11">
        <v>5.5555555555555497E-3</v>
      </c>
      <c r="E24" s="11">
        <v>1.6666666666666601E-2</v>
      </c>
      <c r="F24" s="11">
        <v>3.3333333333333298E-2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2.2222222222222199E-2</v>
      </c>
      <c r="M24" s="11">
        <v>0</v>
      </c>
      <c r="N24" s="11">
        <v>5.5555555555555497E-3</v>
      </c>
      <c r="O24" s="11">
        <v>5.5555555555555497E-3</v>
      </c>
      <c r="P24" s="11">
        <v>3.3333333333333298E-2</v>
      </c>
    </row>
    <row r="26" spans="1:16" x14ac:dyDescent="0.2">
      <c r="A26" s="2" t="s">
        <v>14</v>
      </c>
      <c r="B26">
        <v>2023</v>
      </c>
      <c r="G26">
        <v>2027</v>
      </c>
      <c r="L26">
        <v>2031</v>
      </c>
    </row>
    <row r="27" spans="1:16" x14ac:dyDescent="0.2">
      <c r="A27" s="1" t="s">
        <v>9</v>
      </c>
      <c r="B27">
        <v>1</v>
      </c>
      <c r="C27">
        <v>2</v>
      </c>
      <c r="D27">
        <v>3</v>
      </c>
      <c r="E27">
        <v>4</v>
      </c>
      <c r="F27" t="s">
        <v>10</v>
      </c>
      <c r="G27">
        <v>1</v>
      </c>
      <c r="H27">
        <v>2</v>
      </c>
      <c r="I27">
        <v>3</v>
      </c>
      <c r="J27">
        <v>4</v>
      </c>
      <c r="K27" t="s">
        <v>10</v>
      </c>
      <c r="L27">
        <v>1</v>
      </c>
      <c r="M27">
        <v>2</v>
      </c>
      <c r="N27">
        <v>3</v>
      </c>
      <c r="O27">
        <v>4</v>
      </c>
      <c r="P27" t="s">
        <v>10</v>
      </c>
    </row>
    <row r="28" spans="1:16" x14ac:dyDescent="0.2">
      <c r="A28" t="s">
        <v>2</v>
      </c>
      <c r="B28" s="4">
        <v>0.82222222222222219</v>
      </c>
      <c r="C28" s="4">
        <v>3.888888888888889E-2</v>
      </c>
      <c r="D28" s="4">
        <v>3.888888888888889E-2</v>
      </c>
      <c r="E28" s="4">
        <v>3.888888888888889E-2</v>
      </c>
      <c r="F28" s="4">
        <v>0.93888888888888888</v>
      </c>
      <c r="G28" s="4">
        <v>0</v>
      </c>
      <c r="H28" s="4">
        <v>0</v>
      </c>
      <c r="I28" s="4">
        <v>8.3333333333333329E-2</v>
      </c>
      <c r="J28" s="4">
        <v>0</v>
      </c>
      <c r="K28" s="4">
        <v>8.3333333333333329E-2</v>
      </c>
      <c r="L28" s="4">
        <v>0</v>
      </c>
      <c r="M28" s="4">
        <v>6.1111111111111109E-2</v>
      </c>
      <c r="N28" s="4">
        <v>0.38333333333333336</v>
      </c>
      <c r="O28" s="4">
        <v>0</v>
      </c>
      <c r="P28" s="4">
        <v>0.44444444444444442</v>
      </c>
    </row>
    <row r="29" spans="1:16" x14ac:dyDescent="0.2">
      <c r="A29" t="s">
        <v>3</v>
      </c>
      <c r="B29" s="4">
        <v>0.37777777777777777</v>
      </c>
      <c r="C29" s="4">
        <v>5.5555555555555558E-3</v>
      </c>
      <c r="D29" s="4">
        <v>0.1</v>
      </c>
      <c r="E29" s="4">
        <v>3.888888888888889E-2</v>
      </c>
      <c r="F29" s="4">
        <v>0.52222222222222225</v>
      </c>
      <c r="G29" s="4">
        <v>0</v>
      </c>
      <c r="H29" s="4">
        <v>7.2222222222222215E-2</v>
      </c>
      <c r="I29" s="4">
        <v>3.888888888888889E-2</v>
      </c>
      <c r="J29" s="4">
        <v>0</v>
      </c>
      <c r="K29" s="4">
        <v>0.1111111111111111</v>
      </c>
      <c r="L29" s="4">
        <v>3.888888888888889E-2</v>
      </c>
      <c r="M29" s="4">
        <v>1.1111111111111112E-2</v>
      </c>
      <c r="N29" s="4">
        <v>9.4444444444444442E-2</v>
      </c>
      <c r="O29" s="4">
        <v>2.7777777777777776E-2</v>
      </c>
      <c r="P29" s="4">
        <v>0.17222222222222222</v>
      </c>
    </row>
    <row r="30" spans="1:16" x14ac:dyDescent="0.2">
      <c r="A30" t="s">
        <v>4</v>
      </c>
      <c r="B30" s="4">
        <v>0.5444444444444444</v>
      </c>
      <c r="C30" s="4">
        <v>0</v>
      </c>
      <c r="D30" s="4">
        <v>5.5555555555555558E-3</v>
      </c>
      <c r="E30" s="4">
        <v>0</v>
      </c>
      <c r="F30" s="4">
        <v>0.55000000000000004</v>
      </c>
      <c r="G30" s="4">
        <v>0</v>
      </c>
      <c r="H30" s="4">
        <v>4.4444444444444446E-2</v>
      </c>
      <c r="I30" s="4">
        <v>7.7777777777777779E-2</v>
      </c>
      <c r="J30" s="4">
        <v>0</v>
      </c>
      <c r="K30" s="4">
        <v>0.12222222222222222</v>
      </c>
      <c r="L30" s="4">
        <v>0.31111111111111112</v>
      </c>
      <c r="M30" s="4">
        <v>0</v>
      </c>
      <c r="N30" s="4">
        <v>0.15555555555555556</v>
      </c>
      <c r="O30" s="4">
        <v>0.17222222222222222</v>
      </c>
      <c r="P30" s="4">
        <v>0.63888888888888884</v>
      </c>
    </row>
    <row r="31" spans="1:16" x14ac:dyDescent="0.2">
      <c r="A31" t="s">
        <v>5</v>
      </c>
      <c r="B31" s="4">
        <v>0.93333333333333335</v>
      </c>
      <c r="C31" s="4">
        <v>5.5555555555555558E-3</v>
      </c>
      <c r="D31" s="4">
        <v>5.5555555555555558E-3</v>
      </c>
      <c r="E31" s="4">
        <v>1.6666666666666666E-2</v>
      </c>
      <c r="F31" s="4">
        <v>0.96111111111111114</v>
      </c>
      <c r="G31" s="4">
        <v>5.5555555555555558E-3</v>
      </c>
      <c r="H31" s="4">
        <v>1.1111111111111112E-2</v>
      </c>
      <c r="I31" s="4">
        <v>3.888888888888889E-2</v>
      </c>
      <c r="J31" s="4">
        <v>1.6666666666666666E-2</v>
      </c>
      <c r="K31" s="4">
        <v>7.2222222222222215E-2</v>
      </c>
      <c r="L31" s="4">
        <v>0.52777777777777779</v>
      </c>
      <c r="M31" s="4">
        <v>1.6666666666666666E-2</v>
      </c>
      <c r="N31" s="4">
        <v>0.10555555555555556</v>
      </c>
      <c r="O31" s="4">
        <v>0.12777777777777777</v>
      </c>
      <c r="P31" s="4">
        <v>0.77777777777777779</v>
      </c>
    </row>
    <row r="32" spans="1:16" x14ac:dyDescent="0.2">
      <c r="A32" t="s">
        <v>6</v>
      </c>
      <c r="B32" s="4">
        <v>0.47222222222222221</v>
      </c>
      <c r="C32" s="4">
        <v>0</v>
      </c>
      <c r="D32" s="4">
        <v>0</v>
      </c>
      <c r="E32" s="4">
        <v>5.5555555555555558E-3</v>
      </c>
      <c r="F32" s="4">
        <v>0.4777777777777778</v>
      </c>
      <c r="G32" s="4">
        <v>7.7777777777777779E-2</v>
      </c>
      <c r="H32" s="4">
        <v>1.6666666666666666E-2</v>
      </c>
      <c r="I32" s="4">
        <v>0</v>
      </c>
      <c r="J32" s="4">
        <v>0.14444444444444443</v>
      </c>
      <c r="K32" s="4">
        <v>0.2388888888888889</v>
      </c>
      <c r="L32" s="4">
        <v>0.51666666666666672</v>
      </c>
      <c r="M32" s="4">
        <v>1.1111111111111112E-2</v>
      </c>
      <c r="N32" s="4">
        <v>0</v>
      </c>
      <c r="O32" s="4">
        <v>6.1111111111111109E-2</v>
      </c>
      <c r="P32" s="4">
        <v>0.58888888888888891</v>
      </c>
    </row>
    <row r="33" spans="1:16" x14ac:dyDescent="0.2">
      <c r="A33" t="s">
        <v>7</v>
      </c>
      <c r="B33" s="4">
        <v>0.9555555555555556</v>
      </c>
      <c r="C33" s="4">
        <v>1.1111111111111112E-2</v>
      </c>
      <c r="D33" s="4">
        <v>1.1111111111111112E-2</v>
      </c>
      <c r="E33" s="4">
        <v>7.7777777777777779E-2</v>
      </c>
      <c r="F33" s="4">
        <v>1.0555555555555556</v>
      </c>
      <c r="G33" s="4">
        <v>3.3333333333333333E-2</v>
      </c>
      <c r="H33" s="4">
        <v>5.5555555555555558E-3</v>
      </c>
      <c r="I33" s="4">
        <v>3.3333333333333333E-2</v>
      </c>
      <c r="J33" s="4">
        <v>0.2</v>
      </c>
      <c r="K33" s="4">
        <v>0.2722222222222222</v>
      </c>
      <c r="L33" s="4">
        <v>0.9555555555555556</v>
      </c>
      <c r="M33" s="4">
        <v>3.161111111111111</v>
      </c>
      <c r="N33" s="4">
        <v>7.177777777777778</v>
      </c>
      <c r="O33" s="4">
        <v>0</v>
      </c>
      <c r="P33" s="4">
        <v>11.294444444444444</v>
      </c>
    </row>
    <row r="34" spans="1:16" x14ac:dyDescent="0.2">
      <c r="A34" t="s">
        <v>8</v>
      </c>
      <c r="B34" s="4">
        <v>0.99444444444444446</v>
      </c>
      <c r="C34" s="4">
        <v>5.5555555555555558E-3</v>
      </c>
      <c r="D34" s="4">
        <v>2.7777777777777776E-2</v>
      </c>
      <c r="E34" s="4">
        <v>3.3333333333333333E-2</v>
      </c>
      <c r="F34" s="4">
        <v>1.0611111111111111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">
      <c r="A35" t="s">
        <v>15</v>
      </c>
      <c r="B35" s="4">
        <v>0</v>
      </c>
      <c r="C35" s="4">
        <v>1.1111111111111112E-2</v>
      </c>
      <c r="D35" s="4">
        <v>5.5555555555555558E-3</v>
      </c>
      <c r="E35" s="4">
        <v>1.6666666666666666E-2</v>
      </c>
      <c r="F35" s="4">
        <v>3.3333333333333333E-2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2.2222222222222223E-2</v>
      </c>
      <c r="M35" s="4">
        <v>0</v>
      </c>
      <c r="N35" s="4">
        <v>5.5555555555555558E-3</v>
      </c>
      <c r="O35" s="4">
        <v>5.5555555555555558E-3</v>
      </c>
      <c r="P35" s="4">
        <v>3.3333333333333333E-2</v>
      </c>
    </row>
    <row r="37" spans="1:16" x14ac:dyDescent="0.2">
      <c r="A37" s="2" t="s">
        <v>12</v>
      </c>
      <c r="B37">
        <v>2023</v>
      </c>
      <c r="G37">
        <v>2027</v>
      </c>
      <c r="L37">
        <v>2031</v>
      </c>
    </row>
    <row r="38" spans="1:16" x14ac:dyDescent="0.2">
      <c r="A38" s="1" t="s">
        <v>9</v>
      </c>
      <c r="B38">
        <v>1</v>
      </c>
      <c r="C38">
        <v>2</v>
      </c>
      <c r="D38">
        <v>3</v>
      </c>
      <c r="E38">
        <v>4</v>
      </c>
      <c r="F38" t="s">
        <v>10</v>
      </c>
      <c r="G38">
        <v>1</v>
      </c>
      <c r="H38">
        <v>2</v>
      </c>
      <c r="I38">
        <v>3</v>
      </c>
      <c r="J38">
        <v>4</v>
      </c>
      <c r="K38" t="s">
        <v>10</v>
      </c>
      <c r="L38">
        <v>1</v>
      </c>
      <c r="M38">
        <v>2</v>
      </c>
      <c r="N38">
        <v>3</v>
      </c>
      <c r="O38">
        <v>4</v>
      </c>
      <c r="P38" t="s">
        <v>10</v>
      </c>
    </row>
    <row r="39" spans="1:16" x14ac:dyDescent="0.2">
      <c r="A39" t="s">
        <v>2</v>
      </c>
      <c r="B39" s="5">
        <v>1477.7165745666664</v>
      </c>
      <c r="C39" s="5">
        <v>3.9741290555555557</v>
      </c>
      <c r="D39" s="5">
        <v>2.638748333333333</v>
      </c>
      <c r="E39" s="5">
        <v>5.7355896111111111</v>
      </c>
      <c r="F39" s="5">
        <v>1490.0650415666664</v>
      </c>
      <c r="G39" s="5">
        <v>0</v>
      </c>
      <c r="H39" s="5">
        <v>0</v>
      </c>
      <c r="I39" s="5">
        <v>13.003547633333334</v>
      </c>
      <c r="J39" s="5">
        <v>0</v>
      </c>
      <c r="K39" s="5">
        <v>13.003547633333334</v>
      </c>
      <c r="L39" s="5">
        <v>0</v>
      </c>
      <c r="M39" s="5">
        <v>7.9521455555555551</v>
      </c>
      <c r="N39" s="5">
        <v>67.943765944444436</v>
      </c>
      <c r="O39" s="5">
        <v>0</v>
      </c>
      <c r="P39" s="5">
        <v>75.895911499999997</v>
      </c>
    </row>
    <row r="40" spans="1:16" x14ac:dyDescent="0.2">
      <c r="A40" t="s">
        <v>3</v>
      </c>
      <c r="B40" s="5">
        <v>223.77492388888888</v>
      </c>
      <c r="C40" s="5">
        <v>0.69762222222222214</v>
      </c>
      <c r="D40" s="5">
        <v>20.921879222222227</v>
      </c>
      <c r="E40" s="5">
        <v>5.9556666666666667</v>
      </c>
      <c r="F40" s="5">
        <v>251.35009200000002</v>
      </c>
      <c r="G40" s="5">
        <v>0</v>
      </c>
      <c r="H40" s="5">
        <v>6.3725659155555556</v>
      </c>
      <c r="I40" s="5">
        <v>7.1453658333333339</v>
      </c>
      <c r="J40" s="5">
        <v>0</v>
      </c>
      <c r="K40" s="5">
        <v>13.517931748888891</v>
      </c>
      <c r="L40" s="5">
        <v>6.7939943111111099</v>
      </c>
      <c r="M40" s="5">
        <v>1.5575916666666665</v>
      </c>
      <c r="N40" s="5">
        <v>19.030591222222217</v>
      </c>
      <c r="O40" s="5">
        <v>5.487543333333333</v>
      </c>
      <c r="P40" s="5">
        <v>32.869720533333336</v>
      </c>
    </row>
    <row r="41" spans="1:16" x14ac:dyDescent="0.2">
      <c r="A41" t="s">
        <v>4</v>
      </c>
      <c r="B41" s="5">
        <v>1349.0723557499998</v>
      </c>
      <c r="C41" s="5">
        <v>0</v>
      </c>
      <c r="D41" s="5">
        <v>9.1441666666666657E-2</v>
      </c>
      <c r="E41" s="5">
        <v>0</v>
      </c>
      <c r="F41" s="5">
        <v>1349.1637974166667</v>
      </c>
      <c r="G41" s="5">
        <v>0</v>
      </c>
      <c r="H41" s="5">
        <v>7.2689238888888896</v>
      </c>
      <c r="I41" s="5">
        <v>23.086442777777783</v>
      </c>
      <c r="J41" s="5">
        <v>0</v>
      </c>
      <c r="K41" s="5">
        <v>30.355366666666669</v>
      </c>
      <c r="L41" s="5">
        <v>264.89613577777777</v>
      </c>
      <c r="M41" s="5">
        <v>0</v>
      </c>
      <c r="N41" s="5">
        <v>44.563111500000005</v>
      </c>
      <c r="O41" s="5">
        <v>43.967238888888886</v>
      </c>
      <c r="P41" s="5">
        <v>353.42648616666668</v>
      </c>
    </row>
    <row r="42" spans="1:16" x14ac:dyDescent="0.2">
      <c r="A42" t="s">
        <v>5</v>
      </c>
      <c r="B42" s="5">
        <v>1632.923023394444</v>
      </c>
      <c r="C42" s="5">
        <v>0.4766022222222222</v>
      </c>
      <c r="D42" s="5">
        <v>1.9732555555555555</v>
      </c>
      <c r="E42" s="5">
        <v>3.4944904999999999</v>
      </c>
      <c r="F42" s="5">
        <v>1638.8673716722221</v>
      </c>
      <c r="G42" s="5">
        <v>1.0856355555555555</v>
      </c>
      <c r="H42" s="5">
        <v>2.2162166666666665</v>
      </c>
      <c r="I42" s="5">
        <v>11.358568611111112</v>
      </c>
      <c r="J42" s="5">
        <v>2.7999372222222223</v>
      </c>
      <c r="K42" s="5">
        <v>17.460358055555556</v>
      </c>
      <c r="L42" s="5">
        <v>314.59528541488891</v>
      </c>
      <c r="M42" s="5">
        <v>3.8795666666666659</v>
      </c>
      <c r="N42" s="5">
        <v>17.657072888888884</v>
      </c>
      <c r="O42" s="5">
        <v>33.328756166666658</v>
      </c>
      <c r="P42" s="5">
        <v>369.46068113711112</v>
      </c>
    </row>
    <row r="43" spans="1:16" x14ac:dyDescent="0.2">
      <c r="A43" t="s">
        <v>6</v>
      </c>
      <c r="B43" s="5">
        <v>1240.7223349999999</v>
      </c>
      <c r="C43" s="5">
        <v>0</v>
      </c>
      <c r="D43" s="5">
        <v>0</v>
      </c>
      <c r="E43" s="5">
        <v>1.4040444444444444</v>
      </c>
      <c r="F43" s="5">
        <v>1242.1263794444444</v>
      </c>
      <c r="G43" s="5">
        <v>27.351774688888892</v>
      </c>
      <c r="H43" s="5">
        <v>1.3711800000000001</v>
      </c>
      <c r="I43" s="5">
        <v>0</v>
      </c>
      <c r="J43" s="5">
        <v>143.9377077777778</v>
      </c>
      <c r="K43" s="5">
        <v>172.66066246666671</v>
      </c>
      <c r="L43" s="5">
        <v>967.23725844444414</v>
      </c>
      <c r="M43" s="5">
        <v>1.0122505555555554</v>
      </c>
      <c r="N43" s="5">
        <v>0</v>
      </c>
      <c r="O43" s="5">
        <v>60.604987111111114</v>
      </c>
      <c r="P43" s="5">
        <v>1028.8544961111108</v>
      </c>
    </row>
    <row r="44" spans="1:16" x14ac:dyDescent="0.2">
      <c r="A44" t="s">
        <v>7</v>
      </c>
      <c r="B44" s="5">
        <v>1289.8202612222221</v>
      </c>
      <c r="C44" s="5">
        <v>1.3136777777777777</v>
      </c>
      <c r="D44" s="5">
        <v>8.0167555555555561E-2</v>
      </c>
      <c r="E44" s="5">
        <v>18.746275000000001</v>
      </c>
      <c r="F44" s="5">
        <v>1309.9603815555554</v>
      </c>
      <c r="G44" s="5">
        <v>6.3295707777777759</v>
      </c>
      <c r="H44" s="5">
        <v>0.269565</v>
      </c>
      <c r="I44" s="5">
        <v>4.4681205555555552</v>
      </c>
      <c r="J44" s="5">
        <v>109.63213454444448</v>
      </c>
      <c r="K44" s="5">
        <v>120.6993908777778</v>
      </c>
      <c r="L44" s="5">
        <v>848.17902554999989</v>
      </c>
      <c r="M44" s="5">
        <v>165.38450295555555</v>
      </c>
      <c r="N44" s="5">
        <v>411.64134376944446</v>
      </c>
      <c r="O44" s="5">
        <v>0</v>
      </c>
      <c r="P44" s="5">
        <v>1425.2048722749998</v>
      </c>
    </row>
    <row r="45" spans="1:16" x14ac:dyDescent="0.2">
      <c r="A45" t="s">
        <v>8</v>
      </c>
      <c r="B45" s="5">
        <v>1295.3754814444442</v>
      </c>
      <c r="C45" s="5">
        <v>3.023044444444444</v>
      </c>
      <c r="D45" s="5">
        <v>1.5493231111111112</v>
      </c>
      <c r="E45" s="5">
        <v>11.99769777777778</v>
      </c>
      <c r="F45" s="5">
        <v>1311.945546777778</v>
      </c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t="s">
        <v>15</v>
      </c>
      <c r="B46" s="5">
        <v>0</v>
      </c>
      <c r="C46" s="5">
        <v>2.1897121111111111</v>
      </c>
      <c r="D46" s="5">
        <v>0.72970000000000002</v>
      </c>
      <c r="E46" s="5">
        <v>2.206789444444444</v>
      </c>
      <c r="F46" s="5">
        <v>5.1262015555555562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5.8753400000000005</v>
      </c>
      <c r="M46" s="5">
        <v>0</v>
      </c>
      <c r="N46" s="5">
        <v>2.437327777777778</v>
      </c>
      <c r="O46" s="5">
        <v>0.76692777777777776</v>
      </c>
      <c r="P46" s="5">
        <v>9.0795955555555565</v>
      </c>
    </row>
    <row r="48" spans="1:16" x14ac:dyDescent="0.2">
      <c r="A48" s="2" t="s">
        <v>13</v>
      </c>
      <c r="B48">
        <v>2023</v>
      </c>
      <c r="G48">
        <v>2027</v>
      </c>
      <c r="L48">
        <v>2031</v>
      </c>
    </row>
    <row r="49" spans="1:16" x14ac:dyDescent="0.2">
      <c r="A49" s="1" t="s">
        <v>9</v>
      </c>
      <c r="B49">
        <v>1</v>
      </c>
      <c r="C49">
        <v>2</v>
      </c>
      <c r="D49">
        <v>3</v>
      </c>
      <c r="E49">
        <v>4</v>
      </c>
      <c r="F49" t="s">
        <v>10</v>
      </c>
      <c r="G49">
        <v>1</v>
      </c>
      <c r="H49">
        <v>2</v>
      </c>
      <c r="I49">
        <v>3</v>
      </c>
      <c r="J49">
        <v>4</v>
      </c>
      <c r="K49" t="s">
        <v>10</v>
      </c>
      <c r="L49">
        <v>1</v>
      </c>
      <c r="M49">
        <v>2</v>
      </c>
      <c r="N49">
        <v>3</v>
      </c>
      <c r="O49">
        <v>4</v>
      </c>
      <c r="P49" t="s">
        <v>10</v>
      </c>
    </row>
    <row r="50" spans="1:16" x14ac:dyDescent="0.2">
      <c r="A50" t="s">
        <v>2</v>
      </c>
      <c r="B50" s="6">
        <v>9283.3395</v>
      </c>
      <c r="C50" s="6">
        <v>315.649</v>
      </c>
      <c r="D50" s="6">
        <v>138.33599999999998</v>
      </c>
      <c r="E50" s="6">
        <v>388.40192999999999</v>
      </c>
      <c r="F50" s="6">
        <f>MAX(B50:E50)</f>
        <v>9283.3395</v>
      </c>
      <c r="G50" s="6">
        <v>0</v>
      </c>
      <c r="H50" s="6">
        <v>0</v>
      </c>
      <c r="I50" s="6">
        <v>437.346</v>
      </c>
      <c r="J50" s="6">
        <v>0</v>
      </c>
      <c r="K50" s="6">
        <f>MAX(G50:J50)</f>
        <v>437.346</v>
      </c>
      <c r="L50" s="6">
        <v>0</v>
      </c>
      <c r="M50" s="6">
        <v>302.79399999999998</v>
      </c>
      <c r="N50" s="6">
        <v>645.28499999999997</v>
      </c>
      <c r="O50" s="6">
        <v>0</v>
      </c>
      <c r="P50" s="6">
        <f>MAX(L50:O50)</f>
        <v>645.28499999999997</v>
      </c>
    </row>
    <row r="51" spans="1:16" x14ac:dyDescent="0.2">
      <c r="A51" t="s">
        <v>3</v>
      </c>
      <c r="B51" s="6">
        <v>2020.4909999999998</v>
      </c>
      <c r="C51" s="6">
        <v>125.57199999999999</v>
      </c>
      <c r="D51" s="6">
        <v>631.34766000000002</v>
      </c>
      <c r="E51" s="6">
        <v>317.35000000000002</v>
      </c>
      <c r="F51" s="6">
        <f t="shared" ref="F51:F57" si="0">MAX(B51:E51)</f>
        <v>2020.4909999999998</v>
      </c>
      <c r="G51" s="6">
        <v>0</v>
      </c>
      <c r="H51" s="6">
        <v>334.92699999999996</v>
      </c>
      <c r="I51" s="6">
        <v>290.03299999999996</v>
      </c>
      <c r="J51" s="6">
        <v>0</v>
      </c>
      <c r="K51" s="6">
        <f t="shared" ref="K51:K55" si="1">MAX(G51:J51)</f>
        <v>334.92699999999996</v>
      </c>
      <c r="L51" s="6">
        <v>644.06097</v>
      </c>
      <c r="M51" s="6">
        <v>204.09899999999999</v>
      </c>
      <c r="N51" s="6">
        <v>450.08332000000001</v>
      </c>
      <c r="O51" s="6">
        <v>453.03500000000003</v>
      </c>
      <c r="P51" s="6">
        <f t="shared" ref="P51:P57" si="2">MAX(L51:O51)</f>
        <v>644.06097</v>
      </c>
    </row>
    <row r="52" spans="1:16" x14ac:dyDescent="0.2">
      <c r="A52" t="s">
        <v>4</v>
      </c>
      <c r="B52" s="6">
        <v>8448.7504999999983</v>
      </c>
      <c r="C52" s="6">
        <v>0</v>
      </c>
      <c r="D52" s="6">
        <v>16.459499999999998</v>
      </c>
      <c r="E52" s="6">
        <v>0</v>
      </c>
      <c r="F52" s="6">
        <f t="shared" si="0"/>
        <v>8448.7504999999983</v>
      </c>
      <c r="G52" s="6">
        <v>0</v>
      </c>
      <c r="H52" s="6">
        <v>533.44799999999998</v>
      </c>
      <c r="I52" s="6">
        <v>1230.53</v>
      </c>
      <c r="J52" s="6">
        <v>0</v>
      </c>
      <c r="K52" s="6">
        <f t="shared" si="1"/>
        <v>1230.53</v>
      </c>
      <c r="L52" s="6">
        <v>3323.9151999999999</v>
      </c>
      <c r="M52" s="6">
        <v>0</v>
      </c>
      <c r="N52" s="6">
        <v>930.59800000000007</v>
      </c>
      <c r="O52" s="6">
        <v>1946.0989999999999</v>
      </c>
      <c r="P52" s="6">
        <f t="shared" si="2"/>
        <v>3323.9151999999999</v>
      </c>
    </row>
    <row r="53" spans="1:16" x14ac:dyDescent="0.2">
      <c r="A53" t="s">
        <v>5</v>
      </c>
      <c r="B53" s="6">
        <v>7860.3410000000003</v>
      </c>
      <c r="C53" s="6">
        <v>85.788399999999996</v>
      </c>
      <c r="D53" s="6">
        <v>355.18599999999998</v>
      </c>
      <c r="E53" s="6">
        <v>356.30899999999997</v>
      </c>
      <c r="F53" s="6">
        <f t="shared" si="0"/>
        <v>7860.3410000000003</v>
      </c>
      <c r="G53" s="6">
        <v>195.4144</v>
      </c>
      <c r="H53" s="6">
        <v>244.292</v>
      </c>
      <c r="I53" s="6">
        <v>537.90800000000002</v>
      </c>
      <c r="J53" s="6">
        <v>245.2706</v>
      </c>
      <c r="K53" s="6">
        <f t="shared" si="1"/>
        <v>537.90800000000002</v>
      </c>
      <c r="L53" s="6">
        <v>4536.9529999999995</v>
      </c>
      <c r="M53" s="6">
        <v>407.39799999999997</v>
      </c>
      <c r="N53" s="6">
        <v>421.38499999999999</v>
      </c>
      <c r="O53" s="6">
        <v>1060.6299999999999</v>
      </c>
      <c r="P53" s="6">
        <f t="shared" si="2"/>
        <v>4536.9529999999995</v>
      </c>
    </row>
    <row r="54" spans="1:16" x14ac:dyDescent="0.2">
      <c r="A54" t="s">
        <v>6</v>
      </c>
      <c r="B54" s="6">
        <v>8271.3430000000008</v>
      </c>
      <c r="C54" s="6">
        <v>0</v>
      </c>
      <c r="D54" s="6">
        <v>0</v>
      </c>
      <c r="E54" s="6">
        <v>252.72800000000001</v>
      </c>
      <c r="F54" s="6">
        <f t="shared" si="0"/>
        <v>8271.3430000000008</v>
      </c>
      <c r="G54" s="6">
        <v>1104.2</v>
      </c>
      <c r="H54" s="6">
        <v>157.63800000000001</v>
      </c>
      <c r="I54" s="6">
        <v>0</v>
      </c>
      <c r="J54" s="6">
        <v>5027.2629999999999</v>
      </c>
      <c r="K54" s="6">
        <f t="shared" si="1"/>
        <v>5027.2629999999999</v>
      </c>
      <c r="L54" s="6">
        <v>7030.3630000000003</v>
      </c>
      <c r="M54" s="6">
        <v>104.684</v>
      </c>
      <c r="N54" s="6">
        <v>0</v>
      </c>
      <c r="O54" s="6">
        <v>2395.9190000000003</v>
      </c>
      <c r="P54" s="6">
        <f t="shared" si="2"/>
        <v>7030.3630000000003</v>
      </c>
    </row>
    <row r="55" spans="1:16" x14ac:dyDescent="0.2">
      <c r="A55" t="s">
        <v>7</v>
      </c>
      <c r="B55" s="6">
        <v>8646.848</v>
      </c>
      <c r="C55" s="6">
        <v>127.60299999999999</v>
      </c>
      <c r="D55" s="6">
        <v>9.6407799999999995</v>
      </c>
      <c r="E55" s="6">
        <v>453.02699999999999</v>
      </c>
      <c r="F55" s="6">
        <f t="shared" si="0"/>
        <v>8646.848</v>
      </c>
      <c r="G55" s="6">
        <v>673.74299999999994</v>
      </c>
      <c r="H55" s="6">
        <v>48.521700000000003</v>
      </c>
      <c r="I55" s="6">
        <v>198.88400000000001</v>
      </c>
      <c r="J55" s="6">
        <v>3477.058</v>
      </c>
      <c r="K55" s="6">
        <f t="shared" si="1"/>
        <v>3477.058</v>
      </c>
      <c r="L55" s="6">
        <v>5866.9495999999999</v>
      </c>
      <c r="M55" s="6">
        <v>550.65600000000006</v>
      </c>
      <c r="N55" s="6">
        <v>724.11599999999999</v>
      </c>
      <c r="O55" s="6">
        <v>0</v>
      </c>
      <c r="P55" s="6">
        <f t="shared" si="2"/>
        <v>5866.9495999999999</v>
      </c>
    </row>
    <row r="56" spans="1:16" x14ac:dyDescent="0.2">
      <c r="A56" t="s">
        <v>8</v>
      </c>
      <c r="B56" s="6">
        <v>6851.7060000000001</v>
      </c>
      <c r="C56" s="6">
        <v>544.14799999999991</v>
      </c>
      <c r="D56" s="6">
        <v>140.03</v>
      </c>
      <c r="E56" s="6">
        <v>1009.2311000000001</v>
      </c>
      <c r="F56" s="6">
        <f t="shared" si="0"/>
        <v>6851.7060000000001</v>
      </c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">
      <c r="A57" t="s">
        <v>15</v>
      </c>
      <c r="B57" s="6">
        <v>0</v>
      </c>
      <c r="C57" s="6">
        <v>224.62618000000001</v>
      </c>
      <c r="D57" s="6">
        <v>131.346</v>
      </c>
      <c r="E57" s="6">
        <v>221.84899999999999</v>
      </c>
      <c r="F57" s="6">
        <f t="shared" si="0"/>
        <v>224.62618000000001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535.74400000000003</v>
      </c>
      <c r="M57" s="6">
        <v>0</v>
      </c>
      <c r="N57" s="6">
        <v>438.71900000000005</v>
      </c>
      <c r="O57" s="6">
        <v>138.047</v>
      </c>
      <c r="P57" s="6">
        <f t="shared" si="2"/>
        <v>535.74400000000003</v>
      </c>
    </row>
  </sheetData>
  <conditionalFormatting sqref="F6:F13 K6:K13 P6:P13">
    <cfRule type="cellIs" dxfId="4" priority="1" operator="greaterThanOrEqual">
      <formula>0.05</formula>
    </cfRule>
    <cfRule type="expression" dxfId="3" priority="5">
      <formula>"&gt;.05"</formula>
    </cfRule>
  </conditionalFormatting>
  <conditionalFormatting sqref="F6:F13">
    <cfRule type="cellIs" dxfId="2" priority="4" operator="greaterThan">
      <formula>0.05</formula>
    </cfRule>
  </conditionalFormatting>
  <conditionalFormatting sqref="K6:K13">
    <cfRule type="cellIs" dxfId="1" priority="3" operator="greaterThan">
      <formula>0.05</formula>
    </cfRule>
  </conditionalFormatting>
  <conditionalFormatting sqref="P6:P13">
    <cfRule type="cellIs" dxfId="0" priority="2" operator="greater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E4FA-ED07-4741-B74F-15CF2032BA04}">
  <dimension ref="A1:N85"/>
  <sheetViews>
    <sheetView workbookViewId="0">
      <selection activeCell="J1" sqref="J1:K35"/>
    </sheetView>
  </sheetViews>
  <sheetFormatPr defaultRowHeight="12.75" x14ac:dyDescent="0.2"/>
  <cols>
    <col min="1" max="1" width="39.7109375" customWidth="1"/>
    <col min="2" max="11" width="10.42578125" customWidth="1"/>
  </cols>
  <sheetData>
    <row r="1" spans="1:14" x14ac:dyDescent="0.2">
      <c r="A1" s="1" t="s">
        <v>0</v>
      </c>
      <c r="B1" t="s">
        <v>17</v>
      </c>
      <c r="E1" s="13" t="s">
        <v>18</v>
      </c>
      <c r="F1" s="13"/>
      <c r="G1" s="13"/>
      <c r="H1" s="13" t="s">
        <v>19</v>
      </c>
      <c r="I1" s="13" t="s">
        <v>20</v>
      </c>
      <c r="J1" s="13"/>
      <c r="K1" s="13"/>
    </row>
    <row r="2" spans="1:14" x14ac:dyDescent="0.2">
      <c r="A2" s="7"/>
      <c r="B2" s="14"/>
      <c r="C2" s="14"/>
      <c r="D2" s="14"/>
      <c r="E2" s="15" t="s">
        <v>21</v>
      </c>
      <c r="F2" s="15" t="s">
        <v>22</v>
      </c>
      <c r="G2" s="15" t="s">
        <v>19</v>
      </c>
      <c r="H2" s="15" t="s">
        <v>23</v>
      </c>
      <c r="I2" s="15" t="s">
        <v>23</v>
      </c>
      <c r="J2" s="15"/>
      <c r="K2" s="15"/>
    </row>
    <row r="3" spans="1:14" x14ac:dyDescent="0.2">
      <c r="A3" s="7"/>
      <c r="B3" s="15" t="s">
        <v>10</v>
      </c>
      <c r="C3" s="15" t="s">
        <v>10</v>
      </c>
      <c r="D3" s="15" t="s">
        <v>10</v>
      </c>
      <c r="E3" s="15" t="s">
        <v>24</v>
      </c>
      <c r="F3" s="15" t="s">
        <v>25</v>
      </c>
      <c r="G3" s="15" t="s">
        <v>23</v>
      </c>
      <c r="H3" s="15" t="s">
        <v>26</v>
      </c>
      <c r="I3" s="15" t="s">
        <v>26</v>
      </c>
      <c r="J3" s="15"/>
      <c r="K3" s="15"/>
      <c r="M3" s="1" t="s">
        <v>27</v>
      </c>
    </row>
    <row r="4" spans="1:14" x14ac:dyDescent="0.2">
      <c r="A4" s="16">
        <v>2023</v>
      </c>
      <c r="B4" s="15" t="s">
        <v>1</v>
      </c>
      <c r="C4" s="15" t="s">
        <v>28</v>
      </c>
      <c r="D4" s="15" t="s">
        <v>12</v>
      </c>
      <c r="E4" s="15" t="s">
        <v>29</v>
      </c>
      <c r="F4" s="15" t="s">
        <v>30</v>
      </c>
      <c r="G4" s="15" t="s">
        <v>31</v>
      </c>
      <c r="H4" s="15" t="s">
        <v>32</v>
      </c>
      <c r="I4" s="15" t="s">
        <v>33</v>
      </c>
      <c r="J4" s="15"/>
      <c r="K4" s="15"/>
      <c r="M4" s="17" t="s">
        <v>34</v>
      </c>
      <c r="N4" s="17" t="s">
        <v>35</v>
      </c>
    </row>
    <row r="5" spans="1:14" x14ac:dyDescent="0.2">
      <c r="A5" s="18" t="s">
        <v>2</v>
      </c>
      <c r="B5" s="19">
        <v>0.16111111111111112</v>
      </c>
      <c r="C5" s="20">
        <v>0.93888888888888888</v>
      </c>
      <c r="D5" s="21">
        <v>1490.0650415666664</v>
      </c>
      <c r="E5" s="22">
        <v>0.35</v>
      </c>
      <c r="F5" s="23">
        <f t="shared" ref="F5:F12" si="0">1/E5</f>
        <v>2.8571428571428572</v>
      </c>
      <c r="G5" s="24">
        <f t="shared" ref="G5:G12" si="1">C5/E5</f>
        <v>2.6825396825396828</v>
      </c>
      <c r="H5" s="21">
        <f t="shared" ref="H5:H12" si="2">D5/E5</f>
        <v>4257.3286901904758</v>
      </c>
      <c r="I5" s="21">
        <v>9283.3395</v>
      </c>
      <c r="J5" s="14"/>
      <c r="K5" s="14"/>
      <c r="M5">
        <v>2500</v>
      </c>
      <c r="N5">
        <v>1250</v>
      </c>
    </row>
    <row r="6" spans="1:14" x14ac:dyDescent="0.2">
      <c r="A6" s="18" t="s">
        <v>3</v>
      </c>
      <c r="B6" s="19">
        <v>0.16111111111111112</v>
      </c>
      <c r="C6" s="20">
        <v>0.52222222222222225</v>
      </c>
      <c r="D6" s="21">
        <v>251.35009200000002</v>
      </c>
      <c r="E6" s="22">
        <v>0.3</v>
      </c>
      <c r="F6" s="23">
        <f t="shared" si="0"/>
        <v>3.3333333333333335</v>
      </c>
      <c r="G6" s="24">
        <f t="shared" si="1"/>
        <v>1.7407407407407409</v>
      </c>
      <c r="H6" s="21">
        <f t="shared" si="2"/>
        <v>837.83364000000006</v>
      </c>
      <c r="I6" s="21">
        <v>2020.4909999999998</v>
      </c>
      <c r="J6" s="14"/>
      <c r="K6" s="14"/>
      <c r="M6">
        <v>2500</v>
      </c>
      <c r="N6">
        <v>1250</v>
      </c>
    </row>
    <row r="7" spans="1:14" x14ac:dyDescent="0.2">
      <c r="A7" s="18" t="s">
        <v>4</v>
      </c>
      <c r="B7" s="19">
        <v>7.7777777777777779E-2</v>
      </c>
      <c r="C7" s="20">
        <v>0.55000000000000004</v>
      </c>
      <c r="D7" s="21">
        <v>1349.1637974166667</v>
      </c>
      <c r="E7" s="22">
        <v>0.194444444444444</v>
      </c>
      <c r="F7" s="23">
        <f t="shared" si="0"/>
        <v>5.1428571428571548</v>
      </c>
      <c r="G7" s="24">
        <f t="shared" si="1"/>
        <v>2.8285714285714354</v>
      </c>
      <c r="H7" s="21">
        <f t="shared" si="2"/>
        <v>6938.5566724285873</v>
      </c>
      <c r="I7" s="21">
        <v>8448.7504999999983</v>
      </c>
      <c r="J7" s="14"/>
      <c r="K7" s="14"/>
      <c r="M7">
        <v>2500</v>
      </c>
      <c r="N7">
        <v>1250</v>
      </c>
    </row>
    <row r="8" spans="1:14" x14ac:dyDescent="0.2">
      <c r="A8" s="18" t="s">
        <v>5</v>
      </c>
      <c r="B8" s="19">
        <v>0.13333333333333333</v>
      </c>
      <c r="C8" s="20">
        <v>0.96111111111111114</v>
      </c>
      <c r="D8" s="21">
        <v>1638.8673716722221</v>
      </c>
      <c r="E8" s="22">
        <v>0.327777777777777</v>
      </c>
      <c r="F8" s="23">
        <f t="shared" si="0"/>
        <v>3.0508474576271261</v>
      </c>
      <c r="G8" s="24">
        <f t="shared" si="1"/>
        <v>2.9322033898305153</v>
      </c>
      <c r="H8" s="21">
        <f t="shared" si="2"/>
        <v>4999.9343542542492</v>
      </c>
      <c r="I8" s="21">
        <v>7860.3410000000003</v>
      </c>
      <c r="J8" s="14"/>
      <c r="K8" s="14"/>
      <c r="M8">
        <v>2500</v>
      </c>
      <c r="N8">
        <v>1250</v>
      </c>
    </row>
    <row r="9" spans="1:14" x14ac:dyDescent="0.2">
      <c r="A9" s="18" t="s">
        <v>6</v>
      </c>
      <c r="B9" s="25">
        <v>0.05</v>
      </c>
      <c r="C9" s="20">
        <v>0.4777777777777778</v>
      </c>
      <c r="D9" s="21">
        <v>1242.1263794444444</v>
      </c>
      <c r="E9" s="22">
        <v>0.13888888888888801</v>
      </c>
      <c r="F9" s="23">
        <f t="shared" si="0"/>
        <v>7.2000000000000455</v>
      </c>
      <c r="G9" s="24">
        <f t="shared" si="1"/>
        <v>3.4400000000000222</v>
      </c>
      <c r="H9" s="21">
        <f t="shared" si="2"/>
        <v>8943.3099320000565</v>
      </c>
      <c r="I9" s="21">
        <v>8271.3430000000008</v>
      </c>
      <c r="J9" s="14"/>
      <c r="K9" s="14"/>
      <c r="M9">
        <v>2500</v>
      </c>
      <c r="N9">
        <v>1250</v>
      </c>
    </row>
    <row r="10" spans="1:14" x14ac:dyDescent="0.2">
      <c r="A10" s="18" t="s">
        <v>7</v>
      </c>
      <c r="B10" s="19">
        <v>0.16111111111111112</v>
      </c>
      <c r="C10" s="20">
        <v>1.0555555555555556</v>
      </c>
      <c r="D10" s="21">
        <v>1309.9603815555554</v>
      </c>
      <c r="E10" s="22">
        <v>0.41111111111111098</v>
      </c>
      <c r="F10" s="23">
        <f t="shared" si="0"/>
        <v>2.4324324324324333</v>
      </c>
      <c r="G10" s="24">
        <f t="shared" si="1"/>
        <v>2.5675675675675684</v>
      </c>
      <c r="H10" s="21">
        <f t="shared" si="2"/>
        <v>3186.3901172972978</v>
      </c>
      <c r="I10" s="21">
        <v>8646.848</v>
      </c>
      <c r="J10" s="14"/>
      <c r="K10" s="14"/>
      <c r="M10">
        <v>2500</v>
      </c>
      <c r="N10">
        <v>1250</v>
      </c>
    </row>
    <row r="11" spans="1:14" x14ac:dyDescent="0.2">
      <c r="A11" s="18" t="s">
        <v>8</v>
      </c>
      <c r="B11" s="19">
        <v>0.16666666666666666</v>
      </c>
      <c r="C11" s="20">
        <v>1.0611111111111111</v>
      </c>
      <c r="D11" s="21">
        <v>1311.945546777778</v>
      </c>
      <c r="E11" s="22">
        <v>0.41111111111111098</v>
      </c>
      <c r="F11" s="23">
        <f t="shared" si="0"/>
        <v>2.4324324324324333</v>
      </c>
      <c r="G11" s="24">
        <f t="shared" si="1"/>
        <v>2.581081081081082</v>
      </c>
      <c r="H11" s="21">
        <f t="shared" si="2"/>
        <v>3191.218897567569</v>
      </c>
      <c r="I11" s="21">
        <v>6851.7060000000001</v>
      </c>
      <c r="J11" s="14"/>
      <c r="K11" s="14"/>
      <c r="M11">
        <v>2500</v>
      </c>
      <c r="N11">
        <v>1250</v>
      </c>
    </row>
    <row r="12" spans="1:14" x14ac:dyDescent="0.2">
      <c r="A12" s="18" t="s">
        <v>15</v>
      </c>
      <c r="B12" s="25">
        <v>2.7777777777777776E-2</v>
      </c>
      <c r="C12" s="20">
        <v>3.3333333333333333E-2</v>
      </c>
      <c r="D12" s="21">
        <v>5.1262015555555562</v>
      </c>
      <c r="E12" s="26">
        <v>3.3333333333333298E-2</v>
      </c>
      <c r="F12" s="27">
        <f t="shared" si="0"/>
        <v>30.000000000000032</v>
      </c>
      <c r="G12" s="24">
        <f t="shared" si="1"/>
        <v>1.0000000000000011</v>
      </c>
      <c r="H12" s="21">
        <f t="shared" si="2"/>
        <v>153.78604666666686</v>
      </c>
      <c r="I12" s="21">
        <v>224.62618000000001</v>
      </c>
      <c r="J12" s="14"/>
      <c r="K12" s="14"/>
      <c r="M12" s="28" t="s">
        <v>36</v>
      </c>
      <c r="N12" s="28" t="s">
        <v>36</v>
      </c>
    </row>
    <row r="13" spans="1:14" x14ac:dyDescent="0.2">
      <c r="A13" s="18"/>
      <c r="B13" s="14"/>
      <c r="C13" s="20"/>
      <c r="D13" s="21"/>
      <c r="E13" s="14"/>
      <c r="F13" s="14"/>
      <c r="G13" s="14"/>
      <c r="H13" s="14"/>
      <c r="I13" s="21"/>
      <c r="J13" s="14"/>
      <c r="K13" s="14"/>
    </row>
    <row r="14" spans="1:14" x14ac:dyDescent="0.2">
      <c r="A14" s="16">
        <v>2027</v>
      </c>
      <c r="B14" s="15" t="s">
        <v>1</v>
      </c>
      <c r="C14" s="29" t="s">
        <v>28</v>
      </c>
      <c r="D14" s="30" t="s">
        <v>12</v>
      </c>
      <c r="E14" s="15" t="s">
        <v>29</v>
      </c>
      <c r="F14" s="15" t="s">
        <v>37</v>
      </c>
      <c r="G14" s="15" t="s">
        <v>31</v>
      </c>
      <c r="H14" s="15" t="s">
        <v>38</v>
      </c>
      <c r="I14" s="30" t="s">
        <v>39</v>
      </c>
      <c r="J14" s="15"/>
      <c r="K14" s="15"/>
      <c r="M14" s="17" t="s">
        <v>34</v>
      </c>
      <c r="N14" s="17" t="s">
        <v>35</v>
      </c>
    </row>
    <row r="15" spans="1:14" x14ac:dyDescent="0.2">
      <c r="A15" s="18" t="s">
        <v>2</v>
      </c>
      <c r="B15" s="25">
        <v>5.5555555555555558E-3</v>
      </c>
      <c r="C15" s="20">
        <v>8.3333333333333329E-2</v>
      </c>
      <c r="D15" s="21">
        <v>13.003547633333334</v>
      </c>
      <c r="E15" s="26">
        <v>3.8888888888888799E-2</v>
      </c>
      <c r="F15" s="27">
        <f t="shared" ref="F15:F20" si="3">1/E15</f>
        <v>25.714285714285772</v>
      </c>
      <c r="G15" s="24">
        <f t="shared" ref="G15:G20" si="4">C15/E15</f>
        <v>2.1428571428571477</v>
      </c>
      <c r="H15" s="21">
        <f t="shared" ref="H15:H20" si="5">D15/E15</f>
        <v>334.37693914285791</v>
      </c>
      <c r="I15" s="21">
        <v>437.346</v>
      </c>
      <c r="J15" s="14"/>
      <c r="K15" s="14"/>
      <c r="M15">
        <v>2500</v>
      </c>
      <c r="N15">
        <v>1250</v>
      </c>
    </row>
    <row r="16" spans="1:14" x14ac:dyDescent="0.2">
      <c r="A16" s="18" t="s">
        <v>3</v>
      </c>
      <c r="B16" s="19">
        <v>6.1111111111111109E-2</v>
      </c>
      <c r="C16" s="20">
        <v>0.1111111111111111</v>
      </c>
      <c r="D16" s="21">
        <v>13.517931748888891</v>
      </c>
      <c r="E16" s="26">
        <v>9.44444444444444E-2</v>
      </c>
      <c r="F16" s="27">
        <f t="shared" si="3"/>
        <v>10.588235294117652</v>
      </c>
      <c r="G16" s="24">
        <f t="shared" si="4"/>
        <v>1.1764705882352946</v>
      </c>
      <c r="H16" s="21">
        <f t="shared" si="5"/>
        <v>143.13104204705891</v>
      </c>
      <c r="I16" s="21">
        <v>334.92699999999996</v>
      </c>
      <c r="J16" s="14"/>
      <c r="K16" s="14"/>
      <c r="M16">
        <v>2500</v>
      </c>
      <c r="N16">
        <v>1250</v>
      </c>
    </row>
    <row r="17" spans="1:14" x14ac:dyDescent="0.2">
      <c r="A17" s="18" t="s">
        <v>4</v>
      </c>
      <c r="B17" s="25">
        <v>2.8000000000000001E-2</v>
      </c>
      <c r="C17" s="20">
        <v>0.12222222222222222</v>
      </c>
      <c r="D17" s="21">
        <v>30.355366666666669</v>
      </c>
      <c r="E17" s="26">
        <v>3.8888888888888799E-2</v>
      </c>
      <c r="F17" s="27">
        <f t="shared" si="3"/>
        <v>25.714285714285772</v>
      </c>
      <c r="G17" s="24">
        <f t="shared" si="4"/>
        <v>3.1428571428571499</v>
      </c>
      <c r="H17" s="21">
        <f t="shared" si="5"/>
        <v>780.5665714285733</v>
      </c>
      <c r="I17" s="21">
        <v>1230.53</v>
      </c>
      <c r="J17" s="14"/>
      <c r="K17" s="14"/>
      <c r="M17">
        <v>2500</v>
      </c>
      <c r="N17">
        <v>1250</v>
      </c>
    </row>
    <row r="18" spans="1:14" x14ac:dyDescent="0.2">
      <c r="A18" s="18" t="s">
        <v>5</v>
      </c>
      <c r="B18" s="25">
        <v>2.7777777777777776E-2</v>
      </c>
      <c r="C18" s="20">
        <v>7.2222222222222215E-2</v>
      </c>
      <c r="D18" s="21">
        <v>17.460358055555556</v>
      </c>
      <c r="E18" s="26">
        <v>3.3333333333333298E-2</v>
      </c>
      <c r="F18" s="27">
        <f t="shared" si="3"/>
        <v>30.000000000000032</v>
      </c>
      <c r="G18" s="24">
        <f t="shared" si="4"/>
        <v>2.1666666666666687</v>
      </c>
      <c r="H18" s="21">
        <f t="shared" si="5"/>
        <v>523.81074166666724</v>
      </c>
      <c r="I18" s="21">
        <v>537.90800000000002</v>
      </c>
      <c r="J18" s="14"/>
      <c r="K18" s="14"/>
      <c r="M18">
        <v>2500</v>
      </c>
      <c r="N18">
        <v>1250</v>
      </c>
    </row>
    <row r="19" spans="1:14" x14ac:dyDescent="0.2">
      <c r="A19" s="18" t="s">
        <v>6</v>
      </c>
      <c r="B19" s="25">
        <v>2.2222222222222223E-2</v>
      </c>
      <c r="C19" s="20">
        <v>0.2388888888888889</v>
      </c>
      <c r="D19" s="21">
        <v>172.66066246666671</v>
      </c>
      <c r="E19" s="22">
        <v>0.105555555555555</v>
      </c>
      <c r="F19" s="23">
        <f t="shared" si="3"/>
        <v>9.4736842105263648</v>
      </c>
      <c r="G19" s="24">
        <f t="shared" si="4"/>
        <v>2.263157894736854</v>
      </c>
      <c r="H19" s="21">
        <f t="shared" si="5"/>
        <v>1635.7325917894827</v>
      </c>
      <c r="I19" s="21">
        <v>5027.2629999999999</v>
      </c>
      <c r="J19" s="14"/>
      <c r="K19" s="14"/>
      <c r="M19">
        <v>2500</v>
      </c>
      <c r="N19">
        <v>1250</v>
      </c>
    </row>
    <row r="20" spans="1:14" x14ac:dyDescent="0.2">
      <c r="A20" s="18" t="s">
        <v>7</v>
      </c>
      <c r="B20" s="25">
        <v>2.2222222222222223E-2</v>
      </c>
      <c r="C20" s="20">
        <v>0.2722222222222222</v>
      </c>
      <c r="D20" s="21">
        <v>120.6993908777778</v>
      </c>
      <c r="E20" s="22">
        <v>0.116666666666666</v>
      </c>
      <c r="F20" s="23">
        <f t="shared" si="3"/>
        <v>8.5714285714286209</v>
      </c>
      <c r="G20" s="24">
        <f t="shared" si="4"/>
        <v>2.3333333333333464</v>
      </c>
      <c r="H20" s="21">
        <f t="shared" si="5"/>
        <v>1034.5662075238156</v>
      </c>
      <c r="I20" s="21">
        <v>3477.058</v>
      </c>
      <c r="J20" s="14"/>
      <c r="K20" s="14"/>
      <c r="M20">
        <v>2500</v>
      </c>
      <c r="N20">
        <v>1250</v>
      </c>
    </row>
    <row r="21" spans="1:14" x14ac:dyDescent="0.2">
      <c r="A21" s="18" t="s">
        <v>8</v>
      </c>
      <c r="B21" s="31"/>
      <c r="C21" s="20"/>
      <c r="D21" s="21"/>
      <c r="E21" s="32"/>
      <c r="F21" s="24" t="s">
        <v>17</v>
      </c>
      <c r="G21" s="24" t="s">
        <v>17</v>
      </c>
      <c r="H21" s="21" t="s">
        <v>17</v>
      </c>
      <c r="I21" s="21"/>
      <c r="J21" s="14"/>
      <c r="K21" s="14"/>
      <c r="M21">
        <v>2500</v>
      </c>
      <c r="N21">
        <v>1250</v>
      </c>
    </row>
    <row r="22" spans="1:14" x14ac:dyDescent="0.2">
      <c r="A22" s="18" t="s">
        <v>15</v>
      </c>
      <c r="B22" s="25">
        <v>0</v>
      </c>
      <c r="C22" s="20">
        <v>0</v>
      </c>
      <c r="D22" s="21">
        <v>0</v>
      </c>
      <c r="E22" s="26">
        <v>0</v>
      </c>
      <c r="F22" s="27">
        <v>0</v>
      </c>
      <c r="G22" s="24">
        <v>0</v>
      </c>
      <c r="H22" s="21">
        <v>0</v>
      </c>
      <c r="I22" s="21">
        <v>0</v>
      </c>
      <c r="J22" s="14"/>
      <c r="K22" s="14"/>
      <c r="M22" s="28" t="s">
        <v>36</v>
      </c>
      <c r="N22" s="28" t="s">
        <v>36</v>
      </c>
    </row>
    <row r="23" spans="1:14" x14ac:dyDescent="0.2">
      <c r="A23" s="18"/>
      <c r="B23" s="14"/>
      <c r="C23" s="20"/>
      <c r="D23" s="21"/>
      <c r="E23" s="14"/>
      <c r="F23" s="14"/>
      <c r="G23" s="14"/>
      <c r="H23" s="14"/>
      <c r="I23" s="21"/>
      <c r="J23" s="14"/>
      <c r="K23" s="14"/>
    </row>
    <row r="24" spans="1:14" x14ac:dyDescent="0.2">
      <c r="A24" s="16">
        <v>2031</v>
      </c>
      <c r="B24" s="15" t="s">
        <v>1</v>
      </c>
      <c r="C24" s="29" t="s">
        <v>28</v>
      </c>
      <c r="D24" s="30" t="s">
        <v>12</v>
      </c>
      <c r="E24" s="15" t="s">
        <v>29</v>
      </c>
      <c r="F24" s="15" t="s">
        <v>37</v>
      </c>
      <c r="G24" s="15" t="s">
        <v>31</v>
      </c>
      <c r="H24" s="15" t="s">
        <v>38</v>
      </c>
      <c r="I24" s="30" t="s">
        <v>39</v>
      </c>
      <c r="J24" s="15"/>
      <c r="K24" s="15"/>
      <c r="M24" s="17" t="s">
        <v>34</v>
      </c>
      <c r="N24" s="17" t="s">
        <v>35</v>
      </c>
    </row>
    <row r="25" spans="1:14" x14ac:dyDescent="0.2">
      <c r="A25" t="s">
        <v>2</v>
      </c>
      <c r="B25" s="25">
        <v>3.3000000000000002E-2</v>
      </c>
      <c r="C25" s="20">
        <v>0.44444444444444442</v>
      </c>
      <c r="D25" s="21">
        <v>75.895911499999997</v>
      </c>
      <c r="E25" s="22">
        <v>0.21666666666666601</v>
      </c>
      <c r="F25" s="23">
        <f t="shared" ref="F25:F30" si="6">1/E25</f>
        <v>4.6153846153846292</v>
      </c>
      <c r="G25" s="24">
        <f t="shared" ref="G25:G30" si="7">C25/E25</f>
        <v>2.0512820512820573</v>
      </c>
      <c r="H25" s="21">
        <f t="shared" ref="H25:H30" si="8">D25/E25</f>
        <v>350.28882230769335</v>
      </c>
      <c r="I25" s="21">
        <v>645.28499999999997</v>
      </c>
      <c r="J25" s="14"/>
      <c r="K25" s="14"/>
      <c r="M25">
        <v>2500</v>
      </c>
      <c r="N25">
        <v>1250</v>
      </c>
    </row>
    <row r="26" spans="1:14" x14ac:dyDescent="0.2">
      <c r="A26" t="s">
        <v>3</v>
      </c>
      <c r="B26" s="19">
        <v>0.14444444444444443</v>
      </c>
      <c r="C26" s="20">
        <v>0.17222222222222222</v>
      </c>
      <c r="D26" s="21">
        <v>32.869720533333336</v>
      </c>
      <c r="E26" s="22">
        <v>0.172222222222222</v>
      </c>
      <c r="F26" s="23">
        <f t="shared" si="6"/>
        <v>5.8064516129032331</v>
      </c>
      <c r="G26" s="24">
        <f t="shared" si="7"/>
        <v>1.0000000000000013</v>
      </c>
      <c r="H26" s="21">
        <f t="shared" si="8"/>
        <v>190.85644180645187</v>
      </c>
      <c r="I26" s="21">
        <v>644.06097</v>
      </c>
      <c r="J26" s="14"/>
      <c r="K26" s="14"/>
      <c r="M26">
        <v>2500</v>
      </c>
      <c r="N26">
        <v>1250</v>
      </c>
    </row>
    <row r="27" spans="1:14" x14ac:dyDescent="0.2">
      <c r="A27" t="s">
        <v>4</v>
      </c>
      <c r="B27" s="19">
        <v>8.3333333333333329E-2</v>
      </c>
      <c r="C27" s="20">
        <v>0.63888888888888884</v>
      </c>
      <c r="D27" s="21">
        <v>353.42648616666668</v>
      </c>
      <c r="E27" s="22">
        <v>0.266666666666666</v>
      </c>
      <c r="F27" s="23">
        <f t="shared" si="6"/>
        <v>3.7500000000000093</v>
      </c>
      <c r="G27" s="24">
        <f t="shared" si="7"/>
        <v>2.3958333333333393</v>
      </c>
      <c r="H27" s="21">
        <f t="shared" si="8"/>
        <v>1325.3493231250034</v>
      </c>
      <c r="I27" s="21">
        <v>3323.9151999999999</v>
      </c>
      <c r="J27" s="14"/>
      <c r="K27" s="14"/>
      <c r="M27">
        <v>2500</v>
      </c>
      <c r="N27">
        <v>1250</v>
      </c>
    </row>
    <row r="28" spans="1:14" x14ac:dyDescent="0.2">
      <c r="A28" t="s">
        <v>5</v>
      </c>
      <c r="B28" s="19">
        <v>0.16111111111111112</v>
      </c>
      <c r="C28" s="20">
        <v>0.77777777777777779</v>
      </c>
      <c r="D28" s="21">
        <v>369.46068113711112</v>
      </c>
      <c r="E28" s="22">
        <v>0.35555555555555501</v>
      </c>
      <c r="F28" s="23">
        <f t="shared" si="6"/>
        <v>2.8125000000000044</v>
      </c>
      <c r="G28" s="24">
        <f t="shared" si="7"/>
        <v>2.1875000000000036</v>
      </c>
      <c r="H28" s="21">
        <f t="shared" si="8"/>
        <v>1039.1081656981266</v>
      </c>
      <c r="I28" s="21">
        <v>4536.9529999999995</v>
      </c>
      <c r="J28" s="14"/>
      <c r="K28" s="14"/>
      <c r="M28">
        <v>2500</v>
      </c>
      <c r="N28">
        <v>1250</v>
      </c>
    </row>
    <row r="29" spans="1:14" x14ac:dyDescent="0.2">
      <c r="A29" t="s">
        <v>6</v>
      </c>
      <c r="B29" s="25">
        <v>0.05</v>
      </c>
      <c r="C29" s="20">
        <v>0.58888888888888891</v>
      </c>
      <c r="D29" s="21">
        <v>1028.8544961111108</v>
      </c>
      <c r="E29" s="22">
        <v>0.211111111111111</v>
      </c>
      <c r="F29" s="23">
        <f t="shared" si="6"/>
        <v>4.7368421052631602</v>
      </c>
      <c r="G29" s="24">
        <f t="shared" si="7"/>
        <v>2.7894736842105279</v>
      </c>
      <c r="H29" s="21">
        <f t="shared" si="8"/>
        <v>4873.521297368422</v>
      </c>
      <c r="I29" s="21">
        <v>7030.3630000000003</v>
      </c>
      <c r="J29" s="14"/>
      <c r="K29" s="14"/>
      <c r="M29">
        <v>2500</v>
      </c>
      <c r="N29">
        <v>1250</v>
      </c>
    </row>
    <row r="30" spans="1:14" x14ac:dyDescent="0.2">
      <c r="A30" t="s">
        <v>7</v>
      </c>
      <c r="B30" s="19">
        <v>0.1111111111111111</v>
      </c>
      <c r="C30" s="20">
        <v>11.294444444444444</v>
      </c>
      <c r="D30" s="21">
        <v>1425.2048722749998</v>
      </c>
      <c r="E30" s="22">
        <v>3.4222222222222198</v>
      </c>
      <c r="F30" s="23">
        <f t="shared" si="6"/>
        <v>0.29220779220779242</v>
      </c>
      <c r="G30" s="24">
        <f t="shared" si="7"/>
        <v>3.3003246753246778</v>
      </c>
      <c r="H30" s="21">
        <f t="shared" si="8"/>
        <v>416.45596917126647</v>
      </c>
      <c r="I30" s="21">
        <v>5866.9495999999999</v>
      </c>
      <c r="J30" s="14"/>
      <c r="K30" s="14"/>
      <c r="M30">
        <v>2500</v>
      </c>
      <c r="N30">
        <v>1250</v>
      </c>
    </row>
    <row r="31" spans="1:14" x14ac:dyDescent="0.2">
      <c r="A31" t="s">
        <v>8</v>
      </c>
      <c r="B31" s="31"/>
      <c r="C31" s="20"/>
      <c r="D31" s="21"/>
      <c r="E31" s="20"/>
      <c r="F31" s="24" t="s">
        <v>17</v>
      </c>
      <c r="G31" s="24" t="s">
        <v>17</v>
      </c>
      <c r="H31" s="21" t="s">
        <v>17</v>
      </c>
      <c r="I31" s="21"/>
      <c r="J31" s="14"/>
      <c r="K31" s="14"/>
      <c r="M31">
        <v>2500</v>
      </c>
      <c r="N31">
        <v>1250</v>
      </c>
    </row>
    <row r="32" spans="1:14" x14ac:dyDescent="0.2">
      <c r="A32" t="s">
        <v>15</v>
      </c>
      <c r="B32" s="25">
        <v>3.3333333333333333E-2</v>
      </c>
      <c r="C32" s="20">
        <v>3.3333333333333333E-2</v>
      </c>
      <c r="D32" s="21">
        <v>9.0795955555555565</v>
      </c>
      <c r="E32" s="26">
        <v>3.3333333333333298E-2</v>
      </c>
      <c r="F32" s="27">
        <f>1/E32</f>
        <v>30.000000000000032</v>
      </c>
      <c r="G32" s="24">
        <f>C32/E32</f>
        <v>1.0000000000000011</v>
      </c>
      <c r="H32" s="21">
        <f>D32/E32</f>
        <v>272.38786666666698</v>
      </c>
      <c r="I32" s="21">
        <v>535.74400000000003</v>
      </c>
      <c r="J32" s="14"/>
      <c r="K32" s="14"/>
      <c r="M32" s="28" t="s">
        <v>36</v>
      </c>
      <c r="N32" s="28" t="s">
        <v>36</v>
      </c>
    </row>
    <row r="34" spans="1:10" x14ac:dyDescent="0.2">
      <c r="A34" s="1" t="s">
        <v>40</v>
      </c>
      <c r="B34" s="33" t="s">
        <v>41</v>
      </c>
      <c r="C34" s="34" t="s">
        <v>42</v>
      </c>
      <c r="D34" s="34" t="s">
        <v>42</v>
      </c>
      <c r="E34" s="33" t="s">
        <v>43</v>
      </c>
      <c r="F34" s="33" t="s">
        <v>44</v>
      </c>
      <c r="G34" s="34" t="s">
        <v>42</v>
      </c>
      <c r="H34" s="34" t="s">
        <v>42</v>
      </c>
      <c r="I34" s="34" t="s">
        <v>42</v>
      </c>
    </row>
    <row r="35" spans="1:10" x14ac:dyDescent="0.2">
      <c r="B35" s="35" t="s">
        <v>45</v>
      </c>
      <c r="C35" s="34" t="s">
        <v>42</v>
      </c>
      <c r="D35" s="34" t="s">
        <v>42</v>
      </c>
      <c r="E35" s="35" t="s">
        <v>46</v>
      </c>
      <c r="F35" s="35" t="s">
        <v>47</v>
      </c>
      <c r="G35" s="34" t="s">
        <v>42</v>
      </c>
      <c r="H35" s="34" t="s">
        <v>42</v>
      </c>
      <c r="I35" s="34" t="s">
        <v>42</v>
      </c>
    </row>
    <row r="37" spans="1:10" x14ac:dyDescent="0.2">
      <c r="B37" t="s">
        <v>17</v>
      </c>
      <c r="G37" t="s">
        <v>17</v>
      </c>
    </row>
    <row r="38" spans="1:10" x14ac:dyDescent="0.2">
      <c r="J38" t="s">
        <v>17</v>
      </c>
    </row>
    <row r="39" spans="1:10" x14ac:dyDescent="0.2">
      <c r="A39" s="1"/>
    </row>
    <row r="65" spans="1:6" x14ac:dyDescent="0.2">
      <c r="B65" s="18" t="s">
        <v>18</v>
      </c>
      <c r="C65" s="18" t="s">
        <v>48</v>
      </c>
      <c r="D65" s="18" t="s">
        <v>49</v>
      </c>
      <c r="E65" s="18" t="s">
        <v>50</v>
      </c>
      <c r="F65" s="18" t="s">
        <v>51</v>
      </c>
    </row>
    <row r="66" spans="1:6" x14ac:dyDescent="0.2">
      <c r="A66" s="16">
        <v>2023</v>
      </c>
      <c r="B66" s="36" t="s">
        <v>52</v>
      </c>
      <c r="C66" s="16" t="s">
        <v>53</v>
      </c>
      <c r="D66" s="16" t="s">
        <v>54</v>
      </c>
      <c r="E66" s="36" t="s">
        <v>55</v>
      </c>
      <c r="F66" s="16" t="s">
        <v>56</v>
      </c>
    </row>
    <row r="67" spans="1:6" x14ac:dyDescent="0.2">
      <c r="A67" s="18" t="s">
        <v>2</v>
      </c>
      <c r="B67" s="20">
        <v>0.35</v>
      </c>
      <c r="C67" s="37">
        <v>2.6825396825396828</v>
      </c>
      <c r="D67" s="37">
        <f t="shared" ref="D67:D74" si="9">F67/1000</f>
        <v>4.2573286901904757</v>
      </c>
      <c r="E67" s="5">
        <f t="shared" ref="E67:E74" si="10">B67*10</f>
        <v>3.5</v>
      </c>
      <c r="F67" s="38">
        <v>4257.3286901904758</v>
      </c>
    </row>
    <row r="68" spans="1:6" x14ac:dyDescent="0.2">
      <c r="A68" s="18" t="s">
        <v>3</v>
      </c>
      <c r="B68" s="20">
        <v>0.3</v>
      </c>
      <c r="C68" s="37">
        <v>1.7407407407407409</v>
      </c>
      <c r="D68" s="37">
        <f t="shared" si="9"/>
        <v>0.83783364000000005</v>
      </c>
      <c r="E68" s="5">
        <f t="shared" si="10"/>
        <v>3</v>
      </c>
      <c r="F68" s="38">
        <v>837.83364000000006</v>
      </c>
    </row>
    <row r="69" spans="1:6" x14ac:dyDescent="0.2">
      <c r="A69" s="18" t="s">
        <v>4</v>
      </c>
      <c r="B69" s="20">
        <v>0.194444444444444</v>
      </c>
      <c r="C69" s="37">
        <v>2.8285714285714354</v>
      </c>
      <c r="D69" s="37">
        <f t="shared" si="9"/>
        <v>6.9385566724285876</v>
      </c>
      <c r="E69" s="5">
        <f t="shared" si="10"/>
        <v>1.94444444444444</v>
      </c>
      <c r="F69" s="38">
        <v>6938.5566724285873</v>
      </c>
    </row>
    <row r="70" spans="1:6" x14ac:dyDescent="0.2">
      <c r="A70" s="18" t="s">
        <v>5</v>
      </c>
      <c r="B70" s="20">
        <v>0.327777777777777</v>
      </c>
      <c r="C70" s="37">
        <v>2.9322033898305153</v>
      </c>
      <c r="D70" s="37">
        <f t="shared" si="9"/>
        <v>4.9999343542542496</v>
      </c>
      <c r="E70" s="5">
        <f t="shared" si="10"/>
        <v>3.2777777777777701</v>
      </c>
      <c r="F70" s="38">
        <v>4999.9343542542492</v>
      </c>
    </row>
    <row r="71" spans="1:6" x14ac:dyDescent="0.2">
      <c r="A71" s="18" t="s">
        <v>6</v>
      </c>
      <c r="B71" s="20">
        <v>0.13888888888888801</v>
      </c>
      <c r="C71" s="37">
        <v>3.4400000000000222</v>
      </c>
      <c r="D71" s="37">
        <f t="shared" si="9"/>
        <v>8.9433099320000569</v>
      </c>
      <c r="E71" s="5">
        <f t="shared" si="10"/>
        <v>1.38888888888888</v>
      </c>
      <c r="F71" s="38">
        <v>8943.3099320000565</v>
      </c>
    </row>
    <row r="72" spans="1:6" x14ac:dyDescent="0.2">
      <c r="A72" s="18" t="s">
        <v>7</v>
      </c>
      <c r="B72" s="20">
        <v>0.41111111111111098</v>
      </c>
      <c r="C72" s="37">
        <v>2.5675675675675684</v>
      </c>
      <c r="D72" s="37">
        <f t="shared" si="9"/>
        <v>3.1863901172972979</v>
      </c>
      <c r="E72" s="5">
        <f t="shared" si="10"/>
        <v>4.1111111111111098</v>
      </c>
      <c r="F72" s="38">
        <v>3186.3901172972978</v>
      </c>
    </row>
    <row r="73" spans="1:6" x14ac:dyDescent="0.2">
      <c r="A73" s="18" t="s">
        <v>8</v>
      </c>
      <c r="B73" s="20">
        <v>0.41111111111111098</v>
      </c>
      <c r="C73" s="37">
        <v>2.581081081081082</v>
      </c>
      <c r="D73" s="37">
        <f t="shared" si="9"/>
        <v>3.1912188975675688</v>
      </c>
      <c r="E73" s="5">
        <f t="shared" si="10"/>
        <v>4.1111111111111098</v>
      </c>
      <c r="F73" s="38">
        <v>3191.218897567569</v>
      </c>
    </row>
    <row r="74" spans="1:6" x14ac:dyDescent="0.2">
      <c r="A74" s="18" t="s">
        <v>15</v>
      </c>
      <c r="B74" s="20">
        <v>3.3333333333333298E-2</v>
      </c>
      <c r="C74" s="37">
        <v>1.0000000000000011</v>
      </c>
      <c r="D74" s="37">
        <f t="shared" si="9"/>
        <v>0.15378604666666687</v>
      </c>
      <c r="E74" s="5">
        <f t="shared" si="10"/>
        <v>0.33333333333333298</v>
      </c>
      <c r="F74" s="38">
        <v>153.78604666666686</v>
      </c>
    </row>
    <row r="77" spans="1:6" x14ac:dyDescent="0.2">
      <c r="A77" s="16">
        <v>2023</v>
      </c>
      <c r="B77" t="s">
        <v>57</v>
      </c>
      <c r="C77" t="s">
        <v>58</v>
      </c>
      <c r="D77" t="s">
        <v>59</v>
      </c>
    </row>
    <row r="78" spans="1:6" x14ac:dyDescent="0.2">
      <c r="A78" t="s">
        <v>2</v>
      </c>
      <c r="B78" s="4">
        <f t="shared" ref="B78:B85" si="11">C5</f>
        <v>0.93888888888888888</v>
      </c>
      <c r="C78" s="4">
        <f t="shared" ref="C78:C85" si="12">D5/1000</f>
        <v>1.4900650415666665</v>
      </c>
      <c r="D78" s="4">
        <f t="shared" ref="D78:D85" si="13">E5</f>
        <v>0.35</v>
      </c>
    </row>
    <row r="79" spans="1:6" x14ac:dyDescent="0.2">
      <c r="A79" t="s">
        <v>3</v>
      </c>
      <c r="B79" s="4">
        <f t="shared" si="11"/>
        <v>0.52222222222222225</v>
      </c>
      <c r="C79" s="4">
        <f t="shared" si="12"/>
        <v>0.25135009200000002</v>
      </c>
      <c r="D79" s="4">
        <f t="shared" si="13"/>
        <v>0.3</v>
      </c>
    </row>
    <row r="80" spans="1:6" x14ac:dyDescent="0.2">
      <c r="A80" t="s">
        <v>4</v>
      </c>
      <c r="B80" s="4">
        <f t="shared" si="11"/>
        <v>0.55000000000000004</v>
      </c>
      <c r="C80" s="4">
        <f t="shared" si="12"/>
        <v>1.3491637974166668</v>
      </c>
      <c r="D80" s="4">
        <f t="shared" si="13"/>
        <v>0.194444444444444</v>
      </c>
    </row>
    <row r="81" spans="1:4" x14ac:dyDescent="0.2">
      <c r="A81" t="s">
        <v>5</v>
      </c>
      <c r="B81" s="4">
        <f t="shared" si="11"/>
        <v>0.96111111111111114</v>
      </c>
      <c r="C81" s="4">
        <f t="shared" si="12"/>
        <v>1.6388673716722222</v>
      </c>
      <c r="D81" s="4">
        <f t="shared" si="13"/>
        <v>0.327777777777777</v>
      </c>
    </row>
    <row r="82" spans="1:4" x14ac:dyDescent="0.2">
      <c r="A82" t="s">
        <v>6</v>
      </c>
      <c r="B82" s="4">
        <f t="shared" si="11"/>
        <v>0.4777777777777778</v>
      </c>
      <c r="C82" s="4">
        <f t="shared" si="12"/>
        <v>1.2421263794444444</v>
      </c>
      <c r="D82" s="4">
        <f t="shared" si="13"/>
        <v>0.13888888888888801</v>
      </c>
    </row>
    <row r="83" spans="1:4" x14ac:dyDescent="0.2">
      <c r="A83" t="s">
        <v>7</v>
      </c>
      <c r="B83" s="4">
        <f t="shared" si="11"/>
        <v>1.0555555555555556</v>
      </c>
      <c r="C83" s="4">
        <f t="shared" si="12"/>
        <v>1.3099603815555554</v>
      </c>
      <c r="D83" s="4">
        <f t="shared" si="13"/>
        <v>0.41111111111111098</v>
      </c>
    </row>
    <row r="84" spans="1:4" x14ac:dyDescent="0.2">
      <c r="A84" t="s">
        <v>8</v>
      </c>
      <c r="B84" s="4">
        <f t="shared" si="11"/>
        <v>1.0611111111111111</v>
      </c>
      <c r="C84" s="4">
        <f t="shared" si="12"/>
        <v>1.3119455467777779</v>
      </c>
      <c r="D84" s="4">
        <f t="shared" si="13"/>
        <v>0.41111111111111098</v>
      </c>
    </row>
    <row r="85" spans="1:4" x14ac:dyDescent="0.2">
      <c r="A85" t="s">
        <v>15</v>
      </c>
      <c r="B85" s="4">
        <f t="shared" si="11"/>
        <v>3.3333333333333333E-2</v>
      </c>
      <c r="C85" s="4">
        <f t="shared" si="12"/>
        <v>5.1262015555555559E-3</v>
      </c>
      <c r="D85" s="4">
        <f t="shared" si="13"/>
        <v>3.3333333333333298E-2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5A6D-7120-493A-91EF-77D4174492D2}">
  <dimension ref="A1:E88"/>
  <sheetViews>
    <sheetView workbookViewId="0">
      <selection activeCell="E35" sqref="E35"/>
    </sheetView>
  </sheetViews>
  <sheetFormatPr defaultRowHeight="12.75" x14ac:dyDescent="0.2"/>
  <cols>
    <col min="1" max="1" width="40" customWidth="1"/>
  </cols>
  <sheetData>
    <row r="1" spans="1:5" ht="13.5" thickBot="1" x14ac:dyDescent="0.25">
      <c r="A1" s="39" t="s">
        <v>60</v>
      </c>
      <c r="B1" s="40" t="s">
        <v>61</v>
      </c>
      <c r="C1" s="41" t="s">
        <v>9</v>
      </c>
      <c r="D1" s="42" t="s">
        <v>62</v>
      </c>
      <c r="E1" s="43" t="s">
        <v>1</v>
      </c>
    </row>
    <row r="2" spans="1:5" x14ac:dyDescent="0.2">
      <c r="A2" s="44" t="s">
        <v>63</v>
      </c>
      <c r="B2" s="45">
        <v>2023</v>
      </c>
      <c r="C2" s="45" t="s">
        <v>64</v>
      </c>
      <c r="D2" s="46">
        <v>29</v>
      </c>
      <c r="E2" s="47">
        <v>0.16111111111111101</v>
      </c>
    </row>
    <row r="3" spans="1:5" x14ac:dyDescent="0.2">
      <c r="A3" s="48" t="s">
        <v>63</v>
      </c>
      <c r="B3" s="49">
        <v>2023</v>
      </c>
      <c r="C3" s="49">
        <v>1</v>
      </c>
      <c r="D3" s="50">
        <v>16</v>
      </c>
      <c r="E3" s="12">
        <v>8.8888888888888795E-2</v>
      </c>
    </row>
    <row r="4" spans="1:5" x14ac:dyDescent="0.2">
      <c r="A4" s="48" t="s">
        <v>63</v>
      </c>
      <c r="B4" s="49">
        <v>2023</v>
      </c>
      <c r="C4" s="49">
        <v>2</v>
      </c>
      <c r="D4" s="50">
        <v>5</v>
      </c>
      <c r="E4" s="12">
        <v>2.77777777777777E-2</v>
      </c>
    </row>
    <row r="5" spans="1:5" x14ac:dyDescent="0.2">
      <c r="A5" s="48" t="s">
        <v>63</v>
      </c>
      <c r="B5" s="49">
        <v>2023</v>
      </c>
      <c r="C5" s="49">
        <v>3</v>
      </c>
      <c r="D5" s="50">
        <v>2</v>
      </c>
      <c r="E5" s="12">
        <v>1.1111111111111099E-2</v>
      </c>
    </row>
    <row r="6" spans="1:5" x14ac:dyDescent="0.2">
      <c r="A6" s="48" t="s">
        <v>63</v>
      </c>
      <c r="B6" s="49">
        <v>2023</v>
      </c>
      <c r="C6" s="49">
        <v>4</v>
      </c>
      <c r="D6" s="50">
        <v>7</v>
      </c>
      <c r="E6" s="12">
        <v>3.8888888888888799E-2</v>
      </c>
    </row>
    <row r="7" spans="1:5" x14ac:dyDescent="0.2">
      <c r="A7" s="48" t="s">
        <v>63</v>
      </c>
      <c r="B7" s="49">
        <v>2027</v>
      </c>
      <c r="C7" s="49" t="s">
        <v>64</v>
      </c>
      <c r="D7" s="50">
        <v>1</v>
      </c>
      <c r="E7" s="12">
        <v>5.5555555555555497E-3</v>
      </c>
    </row>
    <row r="8" spans="1:5" x14ac:dyDescent="0.2">
      <c r="A8" s="48" t="s">
        <v>63</v>
      </c>
      <c r="B8" s="49">
        <v>2027</v>
      </c>
      <c r="C8" s="49">
        <v>3</v>
      </c>
      <c r="D8" s="50">
        <v>1</v>
      </c>
      <c r="E8" s="12">
        <v>5.5555555555555497E-3</v>
      </c>
    </row>
    <row r="9" spans="1:5" x14ac:dyDescent="0.2">
      <c r="A9" s="48" t="s">
        <v>63</v>
      </c>
      <c r="B9" s="49">
        <v>2031</v>
      </c>
      <c r="C9" s="49" t="s">
        <v>64</v>
      </c>
      <c r="D9" s="50">
        <v>6</v>
      </c>
      <c r="E9" s="12">
        <v>3.3333333333333298E-2</v>
      </c>
    </row>
    <row r="10" spans="1:5" x14ac:dyDescent="0.2">
      <c r="A10" s="48" t="s">
        <v>63</v>
      </c>
      <c r="B10" s="49">
        <v>2031</v>
      </c>
      <c r="C10" s="49">
        <v>2</v>
      </c>
      <c r="D10" s="50">
        <v>1</v>
      </c>
      <c r="E10" s="12">
        <v>5.5555555555555497E-3</v>
      </c>
    </row>
    <row r="11" spans="1:5" x14ac:dyDescent="0.2">
      <c r="A11" s="48" t="s">
        <v>63</v>
      </c>
      <c r="B11" s="49">
        <v>2031</v>
      </c>
      <c r="C11" s="49">
        <v>3</v>
      </c>
      <c r="D11" s="50">
        <v>5</v>
      </c>
      <c r="E11" s="12">
        <v>2.77777777777777E-2</v>
      </c>
    </row>
    <row r="12" spans="1:5" x14ac:dyDescent="0.2">
      <c r="A12" s="48" t="s">
        <v>65</v>
      </c>
      <c r="B12" s="49">
        <v>2023</v>
      </c>
      <c r="C12" s="49" t="s">
        <v>64</v>
      </c>
      <c r="D12" s="50">
        <v>29</v>
      </c>
      <c r="E12" s="12">
        <v>0.16111111111111101</v>
      </c>
    </row>
    <row r="13" spans="1:5" x14ac:dyDescent="0.2">
      <c r="A13" s="48" t="s">
        <v>65</v>
      </c>
      <c r="B13" s="49">
        <v>2023</v>
      </c>
      <c r="C13" s="49">
        <v>1</v>
      </c>
      <c r="D13" s="50">
        <v>12</v>
      </c>
      <c r="E13" s="12">
        <v>6.6666666666666596E-2</v>
      </c>
    </row>
    <row r="14" spans="1:5" x14ac:dyDescent="0.2">
      <c r="A14" s="48" t="s">
        <v>65</v>
      </c>
      <c r="B14" s="49">
        <v>2023</v>
      </c>
      <c r="C14" s="49">
        <v>2</v>
      </c>
      <c r="D14" s="50">
        <v>1</v>
      </c>
      <c r="E14" s="12">
        <v>5.5555555555555497E-3</v>
      </c>
    </row>
    <row r="15" spans="1:5" x14ac:dyDescent="0.2">
      <c r="A15" s="48" t="s">
        <v>65</v>
      </c>
      <c r="B15" s="49">
        <v>2023</v>
      </c>
      <c r="C15" s="49">
        <v>3</v>
      </c>
      <c r="D15" s="50">
        <v>9</v>
      </c>
      <c r="E15" s="12">
        <v>0.05</v>
      </c>
    </row>
    <row r="16" spans="1:5" x14ac:dyDescent="0.2">
      <c r="A16" s="48" t="s">
        <v>65</v>
      </c>
      <c r="B16" s="49">
        <v>2023</v>
      </c>
      <c r="C16" s="49">
        <v>4</v>
      </c>
      <c r="D16" s="50">
        <v>7</v>
      </c>
      <c r="E16" s="12">
        <v>3.8888888888888799E-2</v>
      </c>
    </row>
    <row r="17" spans="1:5" x14ac:dyDescent="0.2">
      <c r="A17" s="48" t="s">
        <v>65</v>
      </c>
      <c r="B17" s="49">
        <v>2027</v>
      </c>
      <c r="C17" s="49" t="s">
        <v>64</v>
      </c>
      <c r="D17" s="50">
        <v>11</v>
      </c>
      <c r="E17" s="12">
        <v>6.1111111111111102E-2</v>
      </c>
    </row>
    <row r="18" spans="1:5" x14ac:dyDescent="0.2">
      <c r="A18" s="48" t="s">
        <v>65</v>
      </c>
      <c r="B18" s="49">
        <v>2027</v>
      </c>
      <c r="C18" s="49">
        <v>2</v>
      </c>
      <c r="D18" s="50">
        <v>4</v>
      </c>
      <c r="E18" s="12">
        <v>2.2222222222222199E-2</v>
      </c>
    </row>
    <row r="19" spans="1:5" x14ac:dyDescent="0.2">
      <c r="A19" s="48" t="s">
        <v>65</v>
      </c>
      <c r="B19" s="49">
        <v>2027</v>
      </c>
      <c r="C19" s="49">
        <v>3</v>
      </c>
      <c r="D19" s="50">
        <v>7</v>
      </c>
      <c r="E19" s="12">
        <v>3.8888888888888799E-2</v>
      </c>
    </row>
    <row r="20" spans="1:5" x14ac:dyDescent="0.2">
      <c r="A20" s="48" t="s">
        <v>65</v>
      </c>
      <c r="B20" s="49">
        <v>2031</v>
      </c>
      <c r="C20" s="49" t="s">
        <v>64</v>
      </c>
      <c r="D20" s="50">
        <v>26</v>
      </c>
      <c r="E20" s="12">
        <v>0.14444444444444399</v>
      </c>
    </row>
    <row r="21" spans="1:5" x14ac:dyDescent="0.2">
      <c r="A21" s="48" t="s">
        <v>65</v>
      </c>
      <c r="B21" s="49">
        <v>2031</v>
      </c>
      <c r="C21" s="49">
        <v>1</v>
      </c>
      <c r="D21" s="50">
        <v>7</v>
      </c>
      <c r="E21" s="12">
        <v>3.8888888888888799E-2</v>
      </c>
    </row>
    <row r="22" spans="1:5" x14ac:dyDescent="0.2">
      <c r="A22" s="48" t="s">
        <v>65</v>
      </c>
      <c r="B22" s="49">
        <v>2031</v>
      </c>
      <c r="C22" s="49">
        <v>2</v>
      </c>
      <c r="D22" s="50">
        <v>2</v>
      </c>
      <c r="E22" s="12">
        <v>1.1111111111111099E-2</v>
      </c>
    </row>
    <row r="23" spans="1:5" x14ac:dyDescent="0.2">
      <c r="A23" s="48" t="s">
        <v>65</v>
      </c>
      <c r="B23" s="49">
        <v>2031</v>
      </c>
      <c r="C23" s="49">
        <v>3</v>
      </c>
      <c r="D23" s="50">
        <v>15</v>
      </c>
      <c r="E23" s="12">
        <v>8.3333333333333301E-2</v>
      </c>
    </row>
    <row r="24" spans="1:5" x14ac:dyDescent="0.2">
      <c r="A24" s="48" t="s">
        <v>65</v>
      </c>
      <c r="B24" s="49">
        <v>2031</v>
      </c>
      <c r="C24" s="49">
        <v>4</v>
      </c>
      <c r="D24" s="50">
        <v>4</v>
      </c>
      <c r="E24" s="12">
        <v>2.2222222222222199E-2</v>
      </c>
    </row>
    <row r="25" spans="1:5" x14ac:dyDescent="0.2">
      <c r="A25" s="48" t="s">
        <v>66</v>
      </c>
      <c r="B25" s="49">
        <v>2023</v>
      </c>
      <c r="C25" s="49" t="s">
        <v>64</v>
      </c>
      <c r="D25" s="50">
        <v>5</v>
      </c>
      <c r="E25" s="12">
        <v>2.77777777777777E-2</v>
      </c>
    </row>
    <row r="26" spans="1:5" x14ac:dyDescent="0.2">
      <c r="A26" s="48" t="s">
        <v>66</v>
      </c>
      <c r="B26" s="49">
        <v>2023</v>
      </c>
      <c r="C26" s="49">
        <v>2</v>
      </c>
      <c r="D26" s="50">
        <v>2</v>
      </c>
      <c r="E26" s="12">
        <v>1.1111111111111099E-2</v>
      </c>
    </row>
    <row r="27" spans="1:5" x14ac:dyDescent="0.2">
      <c r="A27" s="48" t="s">
        <v>66</v>
      </c>
      <c r="B27" s="49">
        <v>2023</v>
      </c>
      <c r="C27" s="49">
        <v>3</v>
      </c>
      <c r="D27" s="50">
        <v>1</v>
      </c>
      <c r="E27" s="12">
        <v>5.5555555555555497E-3</v>
      </c>
    </row>
    <row r="28" spans="1:5" x14ac:dyDescent="0.2">
      <c r="A28" s="48" t="s">
        <v>66</v>
      </c>
      <c r="B28" s="49">
        <v>2023</v>
      </c>
      <c r="C28" s="49">
        <v>4</v>
      </c>
      <c r="D28" s="50">
        <v>2</v>
      </c>
      <c r="E28" s="12">
        <v>1.1111111111111099E-2</v>
      </c>
    </row>
    <row r="29" spans="1:5" x14ac:dyDescent="0.2">
      <c r="A29" s="48" t="s">
        <v>66</v>
      </c>
      <c r="B29" s="49">
        <v>2027</v>
      </c>
      <c r="C29" s="49" t="s">
        <v>64</v>
      </c>
      <c r="D29" s="50">
        <v>0</v>
      </c>
      <c r="E29" s="12">
        <v>0</v>
      </c>
    </row>
    <row r="30" spans="1:5" x14ac:dyDescent="0.2">
      <c r="A30" s="48" t="s">
        <v>66</v>
      </c>
      <c r="B30" s="49">
        <v>2031</v>
      </c>
      <c r="C30" s="49" t="s">
        <v>64</v>
      </c>
      <c r="D30" s="50">
        <v>6</v>
      </c>
      <c r="E30" s="12">
        <v>3.3333333333333298E-2</v>
      </c>
    </row>
    <row r="31" spans="1:5" x14ac:dyDescent="0.2">
      <c r="A31" s="48" t="s">
        <v>66</v>
      </c>
      <c r="B31" s="49">
        <v>2031</v>
      </c>
      <c r="C31" s="49">
        <v>1</v>
      </c>
      <c r="D31" s="50">
        <v>4</v>
      </c>
      <c r="E31" s="12">
        <v>2.2222222222222199E-2</v>
      </c>
    </row>
    <row r="32" spans="1:5" x14ac:dyDescent="0.2">
      <c r="A32" s="48" t="s">
        <v>66</v>
      </c>
      <c r="B32" s="49">
        <v>2031</v>
      </c>
      <c r="C32" s="49">
        <v>3</v>
      </c>
      <c r="D32" s="50">
        <v>1</v>
      </c>
      <c r="E32" s="12">
        <v>5.5555555555555497E-3</v>
      </c>
    </row>
    <row r="33" spans="1:5" x14ac:dyDescent="0.2">
      <c r="A33" s="48" t="s">
        <v>66</v>
      </c>
      <c r="B33" s="49">
        <v>2031</v>
      </c>
      <c r="C33" s="49">
        <v>4</v>
      </c>
      <c r="D33" s="50">
        <v>1</v>
      </c>
      <c r="E33" s="12">
        <v>5.5555555555555497E-3</v>
      </c>
    </row>
    <row r="34" spans="1:5" x14ac:dyDescent="0.2">
      <c r="A34" s="48" t="s">
        <v>67</v>
      </c>
      <c r="B34" s="49">
        <v>2023</v>
      </c>
      <c r="C34" s="49" t="s">
        <v>64</v>
      </c>
      <c r="D34" s="50">
        <v>9</v>
      </c>
      <c r="E34" s="12">
        <v>0.05</v>
      </c>
    </row>
    <row r="35" spans="1:5" x14ac:dyDescent="0.2">
      <c r="A35" s="48" t="s">
        <v>67</v>
      </c>
      <c r="B35" s="49">
        <v>2023</v>
      </c>
      <c r="C35" s="49">
        <v>1</v>
      </c>
      <c r="D35" s="50">
        <v>8</v>
      </c>
      <c r="E35" s="12">
        <v>4.4444444444444398E-2</v>
      </c>
    </row>
    <row r="36" spans="1:5" x14ac:dyDescent="0.2">
      <c r="A36" s="48" t="s">
        <v>67</v>
      </c>
      <c r="B36" s="49">
        <v>2023</v>
      </c>
      <c r="C36" s="49">
        <v>4</v>
      </c>
      <c r="D36" s="50">
        <v>1</v>
      </c>
      <c r="E36" s="12">
        <v>5.5555555555555497E-3</v>
      </c>
    </row>
    <row r="37" spans="1:5" x14ac:dyDescent="0.2">
      <c r="A37" s="48" t="s">
        <v>67</v>
      </c>
      <c r="B37" s="49">
        <v>2027</v>
      </c>
      <c r="C37" s="49" t="s">
        <v>64</v>
      </c>
      <c r="D37" s="50">
        <v>4</v>
      </c>
      <c r="E37" s="12">
        <v>2.2222222222222199E-2</v>
      </c>
    </row>
    <row r="38" spans="1:5" x14ac:dyDescent="0.2">
      <c r="A38" s="48" t="s">
        <v>67</v>
      </c>
      <c r="B38" s="49">
        <v>2027</v>
      </c>
      <c r="C38" s="49">
        <v>1</v>
      </c>
      <c r="D38" s="50">
        <v>3</v>
      </c>
      <c r="E38" s="12">
        <v>1.6666666666666601E-2</v>
      </c>
    </row>
    <row r="39" spans="1:5" x14ac:dyDescent="0.2">
      <c r="A39" s="48" t="s">
        <v>67</v>
      </c>
      <c r="B39" s="49">
        <v>2027</v>
      </c>
      <c r="C39" s="49">
        <v>2</v>
      </c>
      <c r="D39" s="50">
        <v>2</v>
      </c>
      <c r="E39" s="12">
        <v>1.1111111111111099E-2</v>
      </c>
    </row>
    <row r="40" spans="1:5" x14ac:dyDescent="0.2">
      <c r="A40" s="48" t="s">
        <v>67</v>
      </c>
      <c r="B40" s="49">
        <v>2027</v>
      </c>
      <c r="C40" s="49">
        <v>4</v>
      </c>
      <c r="D40" s="50">
        <v>2</v>
      </c>
      <c r="E40" s="12">
        <v>1.1111111111111099E-2</v>
      </c>
    </row>
    <row r="41" spans="1:5" x14ac:dyDescent="0.2">
      <c r="A41" s="48" t="s">
        <v>67</v>
      </c>
      <c r="B41" s="49">
        <v>2031</v>
      </c>
      <c r="C41" s="49" t="s">
        <v>64</v>
      </c>
      <c r="D41" s="50">
        <v>9</v>
      </c>
      <c r="E41" s="12">
        <v>0.05</v>
      </c>
    </row>
    <row r="42" spans="1:5" x14ac:dyDescent="0.2">
      <c r="A42" s="48" t="s">
        <v>67</v>
      </c>
      <c r="B42" s="49">
        <v>2031</v>
      </c>
      <c r="C42" s="49">
        <v>1</v>
      </c>
      <c r="D42" s="50">
        <v>7</v>
      </c>
      <c r="E42" s="12">
        <v>3.8888888888888799E-2</v>
      </c>
    </row>
    <row r="43" spans="1:5" x14ac:dyDescent="0.2">
      <c r="A43" s="48" t="s">
        <v>67</v>
      </c>
      <c r="B43" s="49">
        <v>2031</v>
      </c>
      <c r="C43" s="49">
        <v>2</v>
      </c>
      <c r="D43" s="50">
        <v>2</v>
      </c>
      <c r="E43" s="12">
        <v>1.1111111111111099E-2</v>
      </c>
    </row>
    <row r="44" spans="1:5" x14ac:dyDescent="0.2">
      <c r="A44" s="48" t="s">
        <v>67</v>
      </c>
      <c r="B44" s="49">
        <v>2031</v>
      </c>
      <c r="C44" s="49">
        <v>4</v>
      </c>
      <c r="D44" s="50">
        <v>2</v>
      </c>
      <c r="E44" s="12">
        <v>1.1111111111111099E-2</v>
      </c>
    </row>
    <row r="45" spans="1:5" x14ac:dyDescent="0.2">
      <c r="A45" s="48" t="s">
        <v>68</v>
      </c>
      <c r="B45" s="49">
        <v>2023</v>
      </c>
      <c r="C45" s="49" t="s">
        <v>64</v>
      </c>
      <c r="D45" s="50">
        <v>24</v>
      </c>
      <c r="E45" s="12">
        <v>0.133333333333333</v>
      </c>
    </row>
    <row r="46" spans="1:5" x14ac:dyDescent="0.2">
      <c r="A46" s="48" t="s">
        <v>68</v>
      </c>
      <c r="B46" s="49">
        <v>2023</v>
      </c>
      <c r="C46" s="49">
        <v>1</v>
      </c>
      <c r="D46" s="50">
        <v>19</v>
      </c>
      <c r="E46" s="12">
        <v>0.105555555555555</v>
      </c>
    </row>
    <row r="47" spans="1:5" x14ac:dyDescent="0.2">
      <c r="A47" s="48" t="s">
        <v>68</v>
      </c>
      <c r="B47" s="49">
        <v>2023</v>
      </c>
      <c r="C47" s="49">
        <v>2</v>
      </c>
      <c r="D47" s="50">
        <v>1</v>
      </c>
      <c r="E47" s="12">
        <v>5.5555555555555497E-3</v>
      </c>
    </row>
    <row r="48" spans="1:5" x14ac:dyDescent="0.2">
      <c r="A48" s="48" t="s">
        <v>68</v>
      </c>
      <c r="B48" s="49">
        <v>2023</v>
      </c>
      <c r="C48" s="49">
        <v>3</v>
      </c>
      <c r="D48" s="50">
        <v>1</v>
      </c>
      <c r="E48" s="12">
        <v>5.5555555555555497E-3</v>
      </c>
    </row>
    <row r="49" spans="1:5" x14ac:dyDescent="0.2">
      <c r="A49" s="48" t="s">
        <v>68</v>
      </c>
      <c r="B49" s="49">
        <v>2023</v>
      </c>
      <c r="C49" s="49">
        <v>4</v>
      </c>
      <c r="D49" s="50">
        <v>3</v>
      </c>
      <c r="E49" s="12">
        <v>1.6666666666666601E-2</v>
      </c>
    </row>
    <row r="50" spans="1:5" x14ac:dyDescent="0.2">
      <c r="A50" s="48" t="s">
        <v>68</v>
      </c>
      <c r="B50" s="49">
        <v>2027</v>
      </c>
      <c r="C50" s="49" t="s">
        <v>64</v>
      </c>
      <c r="D50" s="50">
        <v>5</v>
      </c>
      <c r="E50" s="12">
        <v>2.77777777777777E-2</v>
      </c>
    </row>
    <row r="51" spans="1:5" x14ac:dyDescent="0.2">
      <c r="A51" s="48" t="s">
        <v>68</v>
      </c>
      <c r="B51" s="49">
        <v>2027</v>
      </c>
      <c r="C51" s="49">
        <v>1</v>
      </c>
      <c r="D51" s="50">
        <v>1</v>
      </c>
      <c r="E51" s="12">
        <v>5.5555555555555497E-3</v>
      </c>
    </row>
    <row r="52" spans="1:5" x14ac:dyDescent="0.2">
      <c r="A52" s="48" t="s">
        <v>68</v>
      </c>
      <c r="B52" s="49">
        <v>2027</v>
      </c>
      <c r="C52" s="49">
        <v>2</v>
      </c>
      <c r="D52" s="50">
        <v>2</v>
      </c>
      <c r="E52" s="12">
        <v>1.1111111111111099E-2</v>
      </c>
    </row>
    <row r="53" spans="1:5" x14ac:dyDescent="0.2">
      <c r="A53" s="48" t="s">
        <v>68</v>
      </c>
      <c r="B53" s="49">
        <v>2027</v>
      </c>
      <c r="C53" s="49">
        <v>3</v>
      </c>
      <c r="D53" s="50">
        <v>2</v>
      </c>
      <c r="E53" s="12">
        <v>1.1111111111111099E-2</v>
      </c>
    </row>
    <row r="54" spans="1:5" x14ac:dyDescent="0.2">
      <c r="A54" s="48" t="s">
        <v>68</v>
      </c>
      <c r="B54" s="49">
        <v>2027</v>
      </c>
      <c r="C54" s="49">
        <v>4</v>
      </c>
      <c r="D54" s="50">
        <v>1</v>
      </c>
      <c r="E54" s="12">
        <v>5.5555555555555497E-3</v>
      </c>
    </row>
    <row r="55" spans="1:5" x14ac:dyDescent="0.2">
      <c r="A55" s="48" t="s">
        <v>68</v>
      </c>
      <c r="B55" s="49">
        <v>2031</v>
      </c>
      <c r="C55" s="49" t="s">
        <v>64</v>
      </c>
      <c r="D55" s="50">
        <v>29</v>
      </c>
      <c r="E55" s="12">
        <v>0.16111111111111101</v>
      </c>
    </row>
    <row r="56" spans="1:5" x14ac:dyDescent="0.2">
      <c r="A56" s="48" t="s">
        <v>68</v>
      </c>
      <c r="B56" s="49">
        <v>2031</v>
      </c>
      <c r="C56" s="49">
        <v>1</v>
      </c>
      <c r="D56" s="50">
        <v>9</v>
      </c>
      <c r="E56" s="12">
        <v>0.05</v>
      </c>
    </row>
    <row r="57" spans="1:5" x14ac:dyDescent="0.2">
      <c r="A57" s="48" t="s">
        <v>68</v>
      </c>
      <c r="B57" s="49">
        <v>2031</v>
      </c>
      <c r="C57" s="49">
        <v>2</v>
      </c>
      <c r="D57" s="50">
        <v>3</v>
      </c>
      <c r="E57" s="12">
        <v>1.6666666666666601E-2</v>
      </c>
    </row>
    <row r="58" spans="1:5" x14ac:dyDescent="0.2">
      <c r="A58" s="48" t="s">
        <v>68</v>
      </c>
      <c r="B58" s="49">
        <v>2031</v>
      </c>
      <c r="C58" s="49">
        <v>3</v>
      </c>
      <c r="D58" s="50">
        <v>15</v>
      </c>
      <c r="E58" s="12">
        <v>8.3333333333333301E-2</v>
      </c>
    </row>
    <row r="59" spans="1:5" x14ac:dyDescent="0.2">
      <c r="A59" s="48" t="s">
        <v>68</v>
      </c>
      <c r="B59" s="49">
        <v>2031</v>
      </c>
      <c r="C59" s="49">
        <v>4</v>
      </c>
      <c r="D59" s="50">
        <v>4</v>
      </c>
      <c r="E59" s="12">
        <v>2.2222222222222199E-2</v>
      </c>
    </row>
    <row r="60" spans="1:5" x14ac:dyDescent="0.2">
      <c r="A60" s="48" t="s">
        <v>69</v>
      </c>
      <c r="B60" s="49">
        <v>2023</v>
      </c>
      <c r="C60" s="49" t="s">
        <v>64</v>
      </c>
      <c r="D60" s="50">
        <v>30</v>
      </c>
      <c r="E60" s="12">
        <v>0.16666666666666599</v>
      </c>
    </row>
    <row r="61" spans="1:5" x14ac:dyDescent="0.2">
      <c r="A61" s="48" t="s">
        <v>69</v>
      </c>
      <c r="B61" s="49">
        <v>2023</v>
      </c>
      <c r="C61" s="49">
        <v>1</v>
      </c>
      <c r="D61" s="50">
        <v>23</v>
      </c>
      <c r="E61" s="12">
        <v>0.12777777777777699</v>
      </c>
    </row>
    <row r="62" spans="1:5" x14ac:dyDescent="0.2">
      <c r="A62" s="48" t="s">
        <v>69</v>
      </c>
      <c r="B62" s="49">
        <v>2023</v>
      </c>
      <c r="C62" s="49">
        <v>2</v>
      </c>
      <c r="D62" s="50">
        <v>1</v>
      </c>
      <c r="E62" s="12">
        <v>5.5555555555555497E-3</v>
      </c>
    </row>
    <row r="63" spans="1:5" x14ac:dyDescent="0.2">
      <c r="A63" s="48" t="s">
        <v>69</v>
      </c>
      <c r="B63" s="49">
        <v>2023</v>
      </c>
      <c r="C63" s="49">
        <v>3</v>
      </c>
      <c r="D63" s="50">
        <v>5</v>
      </c>
      <c r="E63" s="12">
        <v>2.77777777777777E-2</v>
      </c>
    </row>
    <row r="64" spans="1:5" x14ac:dyDescent="0.2">
      <c r="A64" s="48" t="s">
        <v>69</v>
      </c>
      <c r="B64" s="49">
        <v>2023</v>
      </c>
      <c r="C64" s="49">
        <v>4</v>
      </c>
      <c r="D64" s="50">
        <v>2</v>
      </c>
      <c r="E64" s="12">
        <v>1.1111111111111099E-2</v>
      </c>
    </row>
    <row r="65" spans="1:5" x14ac:dyDescent="0.2">
      <c r="A65" s="48" t="s">
        <v>70</v>
      </c>
      <c r="B65" s="49">
        <v>2023</v>
      </c>
      <c r="C65" s="49" t="s">
        <v>64</v>
      </c>
      <c r="D65" s="50">
        <v>29</v>
      </c>
      <c r="E65" s="12">
        <v>0.16111111111111101</v>
      </c>
    </row>
    <row r="66" spans="1:5" x14ac:dyDescent="0.2">
      <c r="A66" s="48" t="s">
        <v>70</v>
      </c>
      <c r="B66" s="49">
        <v>2023</v>
      </c>
      <c r="C66" s="49">
        <v>1</v>
      </c>
      <c r="D66" s="50">
        <v>22</v>
      </c>
      <c r="E66" s="12">
        <v>0.122222222222222</v>
      </c>
    </row>
    <row r="67" spans="1:5" x14ac:dyDescent="0.2">
      <c r="A67" s="48" t="s">
        <v>70</v>
      </c>
      <c r="B67" s="49">
        <v>2023</v>
      </c>
      <c r="C67" s="49">
        <v>2</v>
      </c>
      <c r="D67" s="50">
        <v>1</v>
      </c>
      <c r="E67" s="12">
        <v>5.5555555555555497E-3</v>
      </c>
    </row>
    <row r="68" spans="1:5" x14ac:dyDescent="0.2">
      <c r="A68" s="48" t="s">
        <v>70</v>
      </c>
      <c r="B68" s="49">
        <v>2023</v>
      </c>
      <c r="C68" s="49">
        <v>3</v>
      </c>
      <c r="D68" s="50">
        <v>2</v>
      </c>
      <c r="E68" s="12">
        <v>1.1111111111111099E-2</v>
      </c>
    </row>
    <row r="69" spans="1:5" x14ac:dyDescent="0.2">
      <c r="A69" s="48" t="s">
        <v>70</v>
      </c>
      <c r="B69" s="49">
        <v>2023</v>
      </c>
      <c r="C69" s="49">
        <v>4</v>
      </c>
      <c r="D69" s="50">
        <v>9</v>
      </c>
      <c r="E69" s="12">
        <v>0.05</v>
      </c>
    </row>
    <row r="70" spans="1:5" x14ac:dyDescent="0.2">
      <c r="A70" s="48" t="s">
        <v>70</v>
      </c>
      <c r="B70" s="49">
        <v>2027</v>
      </c>
      <c r="C70" s="49" t="s">
        <v>64</v>
      </c>
      <c r="D70" s="50">
        <v>4</v>
      </c>
      <c r="E70" s="12">
        <v>2.2222222222222199E-2</v>
      </c>
    </row>
    <row r="71" spans="1:5" x14ac:dyDescent="0.2">
      <c r="A71" s="48" t="s">
        <v>70</v>
      </c>
      <c r="B71" s="49">
        <v>2027</v>
      </c>
      <c r="C71" s="49">
        <v>1</v>
      </c>
      <c r="D71" s="50">
        <v>1</v>
      </c>
      <c r="E71" s="12">
        <v>5.5555555555555497E-3</v>
      </c>
    </row>
    <row r="72" spans="1:5" x14ac:dyDescent="0.2">
      <c r="A72" s="48" t="s">
        <v>70</v>
      </c>
      <c r="B72" s="49">
        <v>2027</v>
      </c>
      <c r="C72" s="49">
        <v>2</v>
      </c>
      <c r="D72" s="50">
        <v>1</v>
      </c>
      <c r="E72" s="12">
        <v>5.5555555555555497E-3</v>
      </c>
    </row>
    <row r="73" spans="1:5" x14ac:dyDescent="0.2">
      <c r="A73" s="48" t="s">
        <v>70</v>
      </c>
      <c r="B73" s="49">
        <v>2027</v>
      </c>
      <c r="C73" s="49">
        <v>3</v>
      </c>
      <c r="D73" s="50">
        <v>1</v>
      </c>
      <c r="E73" s="12">
        <v>5.5555555555555497E-3</v>
      </c>
    </row>
    <row r="74" spans="1:5" x14ac:dyDescent="0.2">
      <c r="A74" s="48" t="s">
        <v>70</v>
      </c>
      <c r="B74" s="49">
        <v>2027</v>
      </c>
      <c r="C74" s="49">
        <v>4</v>
      </c>
      <c r="D74" s="50">
        <v>2</v>
      </c>
      <c r="E74" s="12">
        <v>1.1111111111111099E-2</v>
      </c>
    </row>
    <row r="75" spans="1:5" x14ac:dyDescent="0.2">
      <c r="A75" s="48" t="s">
        <v>70</v>
      </c>
      <c r="B75" s="49">
        <v>2031</v>
      </c>
      <c r="C75" s="49" t="s">
        <v>64</v>
      </c>
      <c r="D75" s="50">
        <v>20</v>
      </c>
      <c r="E75" s="12">
        <v>0.11111111111111099</v>
      </c>
    </row>
    <row r="76" spans="1:5" x14ac:dyDescent="0.2">
      <c r="A76" s="48" t="s">
        <v>70</v>
      </c>
      <c r="B76" s="49">
        <v>2031</v>
      </c>
      <c r="C76" s="49">
        <v>1</v>
      </c>
      <c r="D76" s="50">
        <v>8</v>
      </c>
      <c r="E76" s="12">
        <v>4.4444444444444398E-2</v>
      </c>
    </row>
    <row r="77" spans="1:5" x14ac:dyDescent="0.2">
      <c r="A77" s="48" t="s">
        <v>70</v>
      </c>
      <c r="B77" s="49">
        <v>2031</v>
      </c>
      <c r="C77" s="49">
        <v>2</v>
      </c>
      <c r="D77" s="50">
        <v>11</v>
      </c>
      <c r="E77" s="12">
        <v>6.1111111111111102E-2</v>
      </c>
    </row>
    <row r="78" spans="1:5" x14ac:dyDescent="0.2">
      <c r="A78" s="48" t="s">
        <v>70</v>
      </c>
      <c r="B78" s="49">
        <v>2031</v>
      </c>
      <c r="C78" s="49">
        <v>3</v>
      </c>
      <c r="D78" s="50">
        <v>17</v>
      </c>
      <c r="E78" s="12">
        <v>9.44444444444444E-2</v>
      </c>
    </row>
    <row r="79" spans="1:5" x14ac:dyDescent="0.2">
      <c r="A79" s="48" t="s">
        <v>71</v>
      </c>
      <c r="B79" s="49">
        <v>2023</v>
      </c>
      <c r="C79" s="49" t="s">
        <v>64</v>
      </c>
      <c r="D79" s="50">
        <v>14</v>
      </c>
      <c r="E79" s="12">
        <v>7.7777777777777696E-2</v>
      </c>
    </row>
    <row r="80" spans="1:5" x14ac:dyDescent="0.2">
      <c r="A80" s="48" t="s">
        <v>71</v>
      </c>
      <c r="B80" s="49">
        <v>2023</v>
      </c>
      <c r="C80" s="49">
        <v>1</v>
      </c>
      <c r="D80" s="50">
        <v>13</v>
      </c>
      <c r="E80" s="12">
        <v>7.2222222222222202E-2</v>
      </c>
    </row>
    <row r="81" spans="1:5" x14ac:dyDescent="0.2">
      <c r="A81" s="48" t="s">
        <v>71</v>
      </c>
      <c r="B81" s="49">
        <v>2023</v>
      </c>
      <c r="C81" s="49">
        <v>3</v>
      </c>
      <c r="D81" s="50">
        <v>1</v>
      </c>
      <c r="E81" s="12">
        <v>5.5555555555555497E-3</v>
      </c>
    </row>
    <row r="82" spans="1:5" x14ac:dyDescent="0.2">
      <c r="A82" s="48" t="s">
        <v>71</v>
      </c>
      <c r="B82" s="49">
        <v>2027</v>
      </c>
      <c r="C82" s="49" t="s">
        <v>64</v>
      </c>
      <c r="D82" s="50">
        <v>5</v>
      </c>
      <c r="E82" s="12">
        <v>2.77777777777777E-2</v>
      </c>
    </row>
    <row r="83" spans="1:5" x14ac:dyDescent="0.2">
      <c r="A83" s="48" t="s">
        <v>71</v>
      </c>
      <c r="B83" s="49">
        <v>2027</v>
      </c>
      <c r="C83" s="49">
        <v>2</v>
      </c>
      <c r="D83" s="50">
        <v>2</v>
      </c>
      <c r="E83" s="12">
        <v>1.1111111111111099E-2</v>
      </c>
    </row>
    <row r="84" spans="1:5" x14ac:dyDescent="0.2">
      <c r="A84" s="48" t="s">
        <v>71</v>
      </c>
      <c r="B84" s="49">
        <v>2027</v>
      </c>
      <c r="C84" s="49">
        <v>3</v>
      </c>
      <c r="D84" s="50">
        <v>3</v>
      </c>
      <c r="E84" s="12">
        <v>1.6666666666666601E-2</v>
      </c>
    </row>
    <row r="85" spans="1:5" x14ac:dyDescent="0.2">
      <c r="A85" s="48" t="s">
        <v>71</v>
      </c>
      <c r="B85" s="49">
        <v>2031</v>
      </c>
      <c r="C85" s="49" t="s">
        <v>64</v>
      </c>
      <c r="D85" s="50">
        <v>15</v>
      </c>
      <c r="E85" s="12">
        <v>8.3333333333333301E-2</v>
      </c>
    </row>
    <row r="86" spans="1:5" x14ac:dyDescent="0.2">
      <c r="A86" s="48" t="s">
        <v>71</v>
      </c>
      <c r="B86" s="49">
        <v>2031</v>
      </c>
      <c r="C86" s="49">
        <v>1</v>
      </c>
      <c r="D86" s="50">
        <v>6</v>
      </c>
      <c r="E86" s="12">
        <v>3.3333333333333298E-2</v>
      </c>
    </row>
    <row r="87" spans="1:5" x14ac:dyDescent="0.2">
      <c r="A87" s="48" t="s">
        <v>71</v>
      </c>
      <c r="B87" s="49">
        <v>2031</v>
      </c>
      <c r="C87" s="49">
        <v>3</v>
      </c>
      <c r="D87" s="50">
        <v>9</v>
      </c>
      <c r="E87" s="12">
        <v>0.05</v>
      </c>
    </row>
    <row r="88" spans="1:5" ht="13.5" thickBot="1" x14ac:dyDescent="0.25">
      <c r="A88" s="51" t="s">
        <v>71</v>
      </c>
      <c r="B88" s="52">
        <v>2031</v>
      </c>
      <c r="C88" s="52">
        <v>4</v>
      </c>
      <c r="D88" s="53">
        <v>2</v>
      </c>
      <c r="E88" s="54">
        <v>1.1111111111111099E-2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B027-297F-4D3E-9568-E646691342E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9F8C-A634-4F4B-9BDE-CA3B173F616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Adequacy Metrics By Scenario</vt:lpstr>
      <vt:lpstr>Summary</vt:lpstr>
      <vt:lpstr>LOLPs</vt:lpstr>
      <vt:lpstr>Sheet2</vt:lpstr>
      <vt:lpstr>Sheet3</vt:lpstr>
      <vt:lpstr>LOLP 2023</vt:lpstr>
      <vt:lpstr>LOLP 2027</vt:lpstr>
      <vt:lpstr>LOLP 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2021-10-29T19:01:06Z</dcterms:created>
  <dcterms:modified xsi:type="dcterms:W3CDTF">2022-02-02T00:01:42Z</dcterms:modified>
</cp:coreProperties>
</file>