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activeTab="5"/>
  </bookViews>
  <sheets>
    <sheet name="7PSourceSummary" sheetId="1" r:id="rId1"/>
    <sheet name="forRPM" sheetId="22" r:id="rId2"/>
    <sheet name="SC-New" sheetId="25" r:id="rId3"/>
    <sheet name="SC-Retro" sheetId="19" r:id="rId4"/>
    <sheet name="M_Input_Retro_Out" sheetId="23" r:id="rId5"/>
    <sheet name="M_Input_Retro" sheetId="20" r:id="rId6"/>
    <sheet name="MMap" sheetId="12" r:id="rId7"/>
    <sheet name="Savings &amp; Cost" sheetId="11" r:id="rId8"/>
    <sheet name="Applicability Comments" sheetId="24" r:id="rId9"/>
  </sheets>
  <externalReferences>
    <externalReference r:id="rId10"/>
    <externalReference r:id="rId11"/>
  </externalReferences>
  <definedNames>
    <definedName name="BLDGTYP" localSheetId="2">[1]APPLIC!$C$11:$U$11</definedName>
    <definedName name="BLDGTYP" localSheetId="3">[1]APPLIC!$C$11:$U$11</definedName>
    <definedName name="MeasureOutputR">M_Input_Retro_Out!$A$3:$AM$45</definedName>
    <definedName name="V_POST2013">[1]CHAR!$B$13:$T$52</definedName>
    <definedName name="V_PRE2013">[1]CHAR!$B$61:$T$100</definedName>
  </definedNames>
  <calcPr calcId="125725"/>
</workbook>
</file>

<file path=xl/calcChain.xml><?xml version="1.0" encoding="utf-8"?>
<calcChain xmlns="http://schemas.openxmlformats.org/spreadsheetml/2006/main">
  <c r="I22" i="22"/>
  <c r="I23"/>
  <c r="I24"/>
  <c r="I25"/>
  <c r="I26"/>
  <c r="I27"/>
  <c r="I28"/>
  <c r="I29"/>
  <c r="I30"/>
  <c r="I31"/>
  <c r="I32"/>
  <c r="I33"/>
  <c r="I34"/>
  <c r="I35"/>
  <c r="I36"/>
  <c r="I37"/>
  <c r="I38"/>
  <c r="I21"/>
  <c r="J22"/>
  <c r="J23"/>
  <c r="F23" s="1"/>
  <c r="J24"/>
  <c r="J25"/>
  <c r="AT25" s="1"/>
  <c r="J26"/>
  <c r="J27"/>
  <c r="F27" s="1"/>
  <c r="J28"/>
  <c r="J29"/>
  <c r="AL29" s="1"/>
  <c r="J30"/>
  <c r="J31"/>
  <c r="F31" s="1"/>
  <c r="J32"/>
  <c r="J33"/>
  <c r="AT33" s="1"/>
  <c r="J34"/>
  <c r="J35"/>
  <c r="F35" s="1"/>
  <c r="J36"/>
  <c r="J37"/>
  <c r="AL37" s="1"/>
  <c r="J38"/>
  <c r="J21"/>
  <c r="AH21" s="1"/>
  <c r="C21"/>
  <c r="A21" s="1"/>
  <c r="C22"/>
  <c r="A22" s="1"/>
  <c r="AR22"/>
  <c r="AX22"/>
  <c r="C23"/>
  <c r="A23" s="1"/>
  <c r="AF23"/>
  <c r="AI23"/>
  <c r="AJ23"/>
  <c r="AM23"/>
  <c r="AN23"/>
  <c r="AQ23"/>
  <c r="AR23"/>
  <c r="AU23"/>
  <c r="AV23"/>
  <c r="AY23"/>
  <c r="AZ23"/>
  <c r="BC23"/>
  <c r="BD23"/>
  <c r="A24"/>
  <c r="C24"/>
  <c r="AG24"/>
  <c r="AH24"/>
  <c r="AK24"/>
  <c r="AL24"/>
  <c r="AO24"/>
  <c r="AP24"/>
  <c r="AS24"/>
  <c r="AT24"/>
  <c r="AW24"/>
  <c r="AX24"/>
  <c r="BA24"/>
  <c r="BB24"/>
  <c r="A25"/>
  <c r="C25"/>
  <c r="AL25"/>
  <c r="BB25"/>
  <c r="C26"/>
  <c r="A26" s="1"/>
  <c r="AH26"/>
  <c r="AM26"/>
  <c r="BC26"/>
  <c r="C27"/>
  <c r="A27" s="1"/>
  <c r="AF27"/>
  <c r="AI27"/>
  <c r="AJ27"/>
  <c r="AM27"/>
  <c r="AN27"/>
  <c r="AQ27"/>
  <c r="AR27"/>
  <c r="AU27"/>
  <c r="AV27"/>
  <c r="AY27"/>
  <c r="AZ27"/>
  <c r="BC27"/>
  <c r="BD27"/>
  <c r="C28"/>
  <c r="A28" s="1"/>
  <c r="AG28"/>
  <c r="AH28"/>
  <c r="AK28"/>
  <c r="AL28"/>
  <c r="AO28"/>
  <c r="AP28"/>
  <c r="AS28"/>
  <c r="AT28"/>
  <c r="AW28"/>
  <c r="AX28"/>
  <c r="BA28"/>
  <c r="BB28"/>
  <c r="A29"/>
  <c r="C29"/>
  <c r="AT29"/>
  <c r="C30"/>
  <c r="A30" s="1"/>
  <c r="AR30"/>
  <c r="AX30"/>
  <c r="C31"/>
  <c r="A31" s="1"/>
  <c r="AF31"/>
  <c r="AI31"/>
  <c r="AJ31"/>
  <c r="AM31"/>
  <c r="AN31"/>
  <c r="AQ31"/>
  <c r="AR31"/>
  <c r="AU31"/>
  <c r="AV31"/>
  <c r="AY31"/>
  <c r="AZ31"/>
  <c r="BC31"/>
  <c r="BD31"/>
  <c r="A32"/>
  <c r="C32"/>
  <c r="AG32"/>
  <c r="AH32"/>
  <c r="AK32"/>
  <c r="AL32"/>
  <c r="AO32"/>
  <c r="AP32"/>
  <c r="AS32"/>
  <c r="AT32"/>
  <c r="AW32"/>
  <c r="AX32"/>
  <c r="BA32"/>
  <c r="BB32"/>
  <c r="A33"/>
  <c r="C33"/>
  <c r="AL33"/>
  <c r="BB33"/>
  <c r="C34"/>
  <c r="A34" s="1"/>
  <c r="AH34"/>
  <c r="AM34"/>
  <c r="BC34"/>
  <c r="C35"/>
  <c r="A35" s="1"/>
  <c r="AF35"/>
  <c r="AG35"/>
  <c r="AJ35"/>
  <c r="AK35"/>
  <c r="AN35"/>
  <c r="AO35"/>
  <c r="AR35"/>
  <c r="AS35"/>
  <c r="AV35"/>
  <c r="AW35"/>
  <c r="AZ35"/>
  <c r="BA35"/>
  <c r="BD35"/>
  <c r="A36"/>
  <c r="C36"/>
  <c r="AG36"/>
  <c r="AH36"/>
  <c r="AK36"/>
  <c r="AL36"/>
  <c r="AO36"/>
  <c r="AP36"/>
  <c r="AS36"/>
  <c r="AT36"/>
  <c r="AW36"/>
  <c r="AX36"/>
  <c r="BA36"/>
  <c r="BB36"/>
  <c r="A37"/>
  <c r="C37"/>
  <c r="AP37"/>
  <c r="C38"/>
  <c r="A38" s="1"/>
  <c r="AM38"/>
  <c r="AR38"/>
  <c r="Y122" i="25"/>
  <c r="Y121"/>
  <c r="D121"/>
  <c r="C78"/>
  <c r="C75"/>
  <c r="C74"/>
  <c r="D74" s="1"/>
  <c r="C71"/>
  <c r="C68"/>
  <c r="C67"/>
  <c r="C63"/>
  <c r="C58"/>
  <c r="D78" s="1"/>
  <c r="C53"/>
  <c r="C52"/>
  <c r="C77" s="1"/>
  <c r="C51"/>
  <c r="C76" s="1"/>
  <c r="C50"/>
  <c r="C49"/>
  <c r="C48"/>
  <c r="C73" s="1"/>
  <c r="C47"/>
  <c r="C72" s="1"/>
  <c r="C46"/>
  <c r="C45"/>
  <c r="C70" s="1"/>
  <c r="C44"/>
  <c r="C69" s="1"/>
  <c r="C43"/>
  <c r="C42"/>
  <c r="C41"/>
  <c r="C66" s="1"/>
  <c r="C40"/>
  <c r="C65" s="1"/>
  <c r="C39"/>
  <c r="C38"/>
  <c r="C37"/>
  <c r="C62" s="1"/>
  <c r="C36"/>
  <c r="C61" s="1"/>
  <c r="C35"/>
  <c r="J10"/>
  <c r="K10" s="1"/>
  <c r="L10" s="1"/>
  <c r="M10" s="1"/>
  <c r="N10" s="1"/>
  <c r="O10" s="1"/>
  <c r="P10" s="1"/>
  <c r="Q10" s="1"/>
  <c r="R10" s="1"/>
  <c r="S10" s="1"/>
  <c r="T10" s="1"/>
  <c r="U10" s="1"/>
  <c r="V10" s="1"/>
  <c r="W10" s="1"/>
  <c r="X10" s="1"/>
  <c r="I10"/>
  <c r="F10"/>
  <c r="G10" s="1"/>
  <c r="H10" s="1"/>
  <c r="D9"/>
  <c r="C9"/>
  <c r="E11" s="1"/>
  <c r="F11" s="1"/>
  <c r="A9"/>
  <c r="D8"/>
  <c r="R17" i="24"/>
  <c r="R24"/>
  <c r="O16"/>
  <c r="R16" s="1"/>
  <c r="O22"/>
  <c r="R22" s="1"/>
  <c r="O24"/>
  <c r="M15"/>
  <c r="O15" s="1"/>
  <c r="R15" s="1"/>
  <c r="P28"/>
  <c r="P27"/>
  <c r="M27"/>
  <c r="O27" s="1"/>
  <c r="R27" s="1"/>
  <c r="P26"/>
  <c r="M26"/>
  <c r="O26" s="1"/>
  <c r="R26" s="1"/>
  <c r="M25"/>
  <c r="O25" s="1"/>
  <c r="R25" s="1"/>
  <c r="M24"/>
  <c r="P23"/>
  <c r="M23"/>
  <c r="O23" s="1"/>
  <c r="R23" s="1"/>
  <c r="P22"/>
  <c r="M22"/>
  <c r="P21"/>
  <c r="M21"/>
  <c r="O21" s="1"/>
  <c r="R21" s="1"/>
  <c r="M20"/>
  <c r="O20" s="1"/>
  <c r="R20" s="1"/>
  <c r="M19"/>
  <c r="O19" s="1"/>
  <c r="R19" s="1"/>
  <c r="P18"/>
  <c r="M18"/>
  <c r="O18" s="1"/>
  <c r="R18" s="1"/>
  <c r="M17"/>
  <c r="O17" s="1"/>
  <c r="M16"/>
  <c r="P15"/>
  <c r="M28"/>
  <c r="O28" s="1"/>
  <c r="C9" i="19"/>
  <c r="D35"/>
  <c r="A9"/>
  <c r="E25" i="22" s="1"/>
  <c r="E37" l="1"/>
  <c r="E34"/>
  <c r="E33"/>
  <c r="E27"/>
  <c r="E24"/>
  <c r="E23"/>
  <c r="E22"/>
  <c r="E36"/>
  <c r="E35"/>
  <c r="E32"/>
  <c r="E31"/>
  <c r="E30"/>
  <c r="E29"/>
  <c r="E21"/>
  <c r="E38"/>
  <c r="E28"/>
  <c r="E26"/>
  <c r="AT37"/>
  <c r="AG37"/>
  <c r="AX38"/>
  <c r="AX37"/>
  <c r="AH37"/>
  <c r="BC38"/>
  <c r="AH38"/>
  <c r="BB37"/>
  <c r="AX34"/>
  <c r="AX33"/>
  <c r="AH33"/>
  <c r="AM30"/>
  <c r="AP29"/>
  <c r="AG29"/>
  <c r="AX26"/>
  <c r="AX25"/>
  <c r="AH25"/>
  <c r="AM22"/>
  <c r="AP33"/>
  <c r="AG33"/>
  <c r="AX29"/>
  <c r="AH29"/>
  <c r="AP25"/>
  <c r="AG25"/>
  <c r="AR34"/>
  <c r="BC30"/>
  <c r="AH30"/>
  <c r="BB29"/>
  <c r="AR26"/>
  <c r="BC22"/>
  <c r="AH22"/>
  <c r="BD38"/>
  <c r="AY38"/>
  <c r="AT38"/>
  <c r="AN38"/>
  <c r="AI38"/>
  <c r="BD34"/>
  <c r="AY34"/>
  <c r="AT34"/>
  <c r="AN34"/>
  <c r="AI34"/>
  <c r="F34"/>
  <c r="BD30"/>
  <c r="AY30"/>
  <c r="AT30"/>
  <c r="AN30"/>
  <c r="AI30"/>
  <c r="F30"/>
  <c r="BD26"/>
  <c r="AY26"/>
  <c r="AT26"/>
  <c r="AN26"/>
  <c r="AI26"/>
  <c r="F26"/>
  <c r="BD22"/>
  <c r="AT22"/>
  <c r="AI22"/>
  <c r="AZ38"/>
  <c r="AU38"/>
  <c r="AP38"/>
  <c r="AJ38"/>
  <c r="F38"/>
  <c r="BB35"/>
  <c r="AX35"/>
  <c r="AT35"/>
  <c r="AP35"/>
  <c r="AL35"/>
  <c r="AH35"/>
  <c r="AZ34"/>
  <c r="AU34"/>
  <c r="AP34"/>
  <c r="AJ34"/>
  <c r="BA31"/>
  <c r="AW31"/>
  <c r="AS31"/>
  <c r="AO31"/>
  <c r="AK31"/>
  <c r="AG31"/>
  <c r="AZ30"/>
  <c r="AU30"/>
  <c r="AP30"/>
  <c r="AJ30"/>
  <c r="BA27"/>
  <c r="AW27"/>
  <c r="AS27"/>
  <c r="AO27"/>
  <c r="AK27"/>
  <c r="AG27"/>
  <c r="AZ26"/>
  <c r="AU26"/>
  <c r="AP26"/>
  <c r="AJ26"/>
  <c r="BA23"/>
  <c r="AW23"/>
  <c r="AS23"/>
  <c r="AO23"/>
  <c r="AK23"/>
  <c r="AG23"/>
  <c r="AZ22"/>
  <c r="AU22"/>
  <c r="AP22"/>
  <c r="AJ22"/>
  <c r="F22"/>
  <c r="AY22"/>
  <c r="AN22"/>
  <c r="BB38"/>
  <c r="AV38"/>
  <c r="AQ38"/>
  <c r="AL38"/>
  <c r="AF38"/>
  <c r="BC35"/>
  <c r="AY35"/>
  <c r="AU35"/>
  <c r="AQ35"/>
  <c r="AM35"/>
  <c r="AI35"/>
  <c r="BB34"/>
  <c r="AV34"/>
  <c r="AQ34"/>
  <c r="AL34"/>
  <c r="AF34"/>
  <c r="BB31"/>
  <c r="AX31"/>
  <c r="AT31"/>
  <c r="AP31"/>
  <c r="AL31"/>
  <c r="AH31"/>
  <c r="BB30"/>
  <c r="AV30"/>
  <c r="AQ30"/>
  <c r="AL30"/>
  <c r="AF30"/>
  <c r="BB27"/>
  <c r="AX27"/>
  <c r="AT27"/>
  <c r="AP27"/>
  <c r="AL27"/>
  <c r="AH27"/>
  <c r="BB26"/>
  <c r="AV26"/>
  <c r="AQ26"/>
  <c r="AL26"/>
  <c r="AF26"/>
  <c r="BB23"/>
  <c r="AX23"/>
  <c r="AT23"/>
  <c r="AP23"/>
  <c r="AL23"/>
  <c r="AH23"/>
  <c r="BB22"/>
  <c r="AV22"/>
  <c r="AQ22"/>
  <c r="AL22"/>
  <c r="AF22"/>
  <c r="BB21"/>
  <c r="AL21"/>
  <c r="AG21"/>
  <c r="AT21"/>
  <c r="AP21"/>
  <c r="AX21"/>
  <c r="F33"/>
  <c r="F29"/>
  <c r="F25"/>
  <c r="F21"/>
  <c r="BC37"/>
  <c r="AU37"/>
  <c r="AQ37"/>
  <c r="AI37"/>
  <c r="F36"/>
  <c r="BC33"/>
  <c r="AU33"/>
  <c r="AM33"/>
  <c r="F32"/>
  <c r="AY29"/>
  <c r="AQ29"/>
  <c r="AM29"/>
  <c r="BC25"/>
  <c r="AY25"/>
  <c r="AU25"/>
  <c r="AQ25"/>
  <c r="AM25"/>
  <c r="AI25"/>
  <c r="F24"/>
  <c r="BC21"/>
  <c r="AY21"/>
  <c r="AU21"/>
  <c r="AQ21"/>
  <c r="AM21"/>
  <c r="AI21"/>
  <c r="BA38"/>
  <c r="AW38"/>
  <c r="AS38"/>
  <c r="AO38"/>
  <c r="AK38"/>
  <c r="AG38"/>
  <c r="BD37"/>
  <c r="AZ37"/>
  <c r="AV37"/>
  <c r="AR37"/>
  <c r="AN37"/>
  <c r="AJ37"/>
  <c r="AF37"/>
  <c r="BC36"/>
  <c r="AY36"/>
  <c r="AU36"/>
  <c r="AQ36"/>
  <c r="AM36"/>
  <c r="AI36"/>
  <c r="BA34"/>
  <c r="AW34"/>
  <c r="AS34"/>
  <c r="AO34"/>
  <c r="AK34"/>
  <c r="AG34"/>
  <c r="BD33"/>
  <c r="AZ33"/>
  <c r="AV33"/>
  <c r="AR33"/>
  <c r="AN33"/>
  <c r="AJ33"/>
  <c r="AF33"/>
  <c r="BC32"/>
  <c r="AY32"/>
  <c r="AU32"/>
  <c r="AQ32"/>
  <c r="AM32"/>
  <c r="AI32"/>
  <c r="BA30"/>
  <c r="AW30"/>
  <c r="AS30"/>
  <c r="AO30"/>
  <c r="AK30"/>
  <c r="AG30"/>
  <c r="BD29"/>
  <c r="AZ29"/>
  <c r="AV29"/>
  <c r="AR29"/>
  <c r="AN29"/>
  <c r="AJ29"/>
  <c r="AF29"/>
  <c r="BC28"/>
  <c r="AY28"/>
  <c r="AU28"/>
  <c r="AQ28"/>
  <c r="AM28"/>
  <c r="AI28"/>
  <c r="BA26"/>
  <c r="AW26"/>
  <c r="AS26"/>
  <c r="AO26"/>
  <c r="AK26"/>
  <c r="AG26"/>
  <c r="BD25"/>
  <c r="AZ25"/>
  <c r="AV25"/>
  <c r="AR25"/>
  <c r="AN25"/>
  <c r="AJ25"/>
  <c r="AF25"/>
  <c r="BC24"/>
  <c r="AY24"/>
  <c r="AU24"/>
  <c r="AQ24"/>
  <c r="AM24"/>
  <c r="AI24"/>
  <c r="BA22"/>
  <c r="AW22"/>
  <c r="AS22"/>
  <c r="AO22"/>
  <c r="AK22"/>
  <c r="AG22"/>
  <c r="BD21"/>
  <c r="AZ21"/>
  <c r="AV21"/>
  <c r="AR21"/>
  <c r="AN21"/>
  <c r="AJ21"/>
  <c r="AF21"/>
  <c r="F37"/>
  <c r="AY37"/>
  <c r="AM37"/>
  <c r="AY33"/>
  <c r="AQ33"/>
  <c r="AI33"/>
  <c r="BC29"/>
  <c r="AU29"/>
  <c r="AI29"/>
  <c r="F28"/>
  <c r="BA37"/>
  <c r="AW37"/>
  <c r="AS37"/>
  <c r="AO37"/>
  <c r="AK37"/>
  <c r="BD36"/>
  <c r="AZ36"/>
  <c r="AV36"/>
  <c r="AR36"/>
  <c r="AN36"/>
  <c r="AJ36"/>
  <c r="AF36"/>
  <c r="BA33"/>
  <c r="AW33"/>
  <c r="AS33"/>
  <c r="AO33"/>
  <c r="AK33"/>
  <c r="BD32"/>
  <c r="AZ32"/>
  <c r="AV32"/>
  <c r="AR32"/>
  <c r="AN32"/>
  <c r="AJ32"/>
  <c r="AF32"/>
  <c r="BA29"/>
  <c r="AW29"/>
  <c r="AS29"/>
  <c r="AO29"/>
  <c r="AK29"/>
  <c r="BD28"/>
  <c r="AZ28"/>
  <c r="AV28"/>
  <c r="AR28"/>
  <c r="AN28"/>
  <c r="AJ28"/>
  <c r="AF28"/>
  <c r="BA25"/>
  <c r="AW25"/>
  <c r="AS25"/>
  <c r="AO25"/>
  <c r="AK25"/>
  <c r="BD24"/>
  <c r="AZ24"/>
  <c r="AV24"/>
  <c r="AR24"/>
  <c r="AN24"/>
  <c r="AJ24"/>
  <c r="AF24"/>
  <c r="BA21"/>
  <c r="AW21"/>
  <c r="AS21"/>
  <c r="AO21"/>
  <c r="AK21"/>
  <c r="D71" i="25"/>
  <c r="A71" s="1"/>
  <c r="G31" i="22" s="1"/>
  <c r="D77" i="25"/>
  <c r="A77" s="1"/>
  <c r="G37" i="22" s="1"/>
  <c r="D66" i="25"/>
  <c r="B66" s="1"/>
  <c r="H26" i="22" s="1"/>
  <c r="D75" i="25"/>
  <c r="D61"/>
  <c r="B61" s="1"/>
  <c r="H21" i="22" s="1"/>
  <c r="D69" i="25"/>
  <c r="B69" s="1"/>
  <c r="H29" i="22" s="1"/>
  <c r="F122" i="25"/>
  <c r="F60"/>
  <c r="F59"/>
  <c r="F84" s="1"/>
  <c r="F121" s="1"/>
  <c r="F85"/>
  <c r="G11"/>
  <c r="G35" s="1"/>
  <c r="G159" s="1"/>
  <c r="B78"/>
  <c r="H38" i="22" s="1"/>
  <c r="A78" i="25"/>
  <c r="G38" i="22" s="1"/>
  <c r="E60" i="25"/>
  <c r="E85"/>
  <c r="E59"/>
  <c r="E84" s="1"/>
  <c r="E121" s="1"/>
  <c r="E122"/>
  <c r="E35"/>
  <c r="E159" s="1"/>
  <c r="C64"/>
  <c r="D64" s="1"/>
  <c r="B71"/>
  <c r="H31" i="22" s="1"/>
  <c r="B74" i="25"/>
  <c r="H34" i="22" s="1"/>
  <c r="A74" i="25"/>
  <c r="G34" i="22" s="1"/>
  <c r="F35" i="25"/>
  <c r="F159" s="1"/>
  <c r="F34"/>
  <c r="E12"/>
  <c r="E34"/>
  <c r="F12"/>
  <c r="D35"/>
  <c r="D159" s="1"/>
  <c r="A69"/>
  <c r="G29" i="22" s="1"/>
  <c r="B77" i="25"/>
  <c r="H37" i="22" s="1"/>
  <c r="A75" i="25"/>
  <c r="G35" i="22" s="1"/>
  <c r="B75" i="25"/>
  <c r="H35" i="22" s="1"/>
  <c r="D76" i="25"/>
  <c r="D72"/>
  <c r="D68"/>
  <c r="D65"/>
  <c r="D62"/>
  <c r="D63"/>
  <c r="D67"/>
  <c r="D70"/>
  <c r="D73"/>
  <c r="D9" i="20"/>
  <c r="D10"/>
  <c r="D11"/>
  <c r="D12"/>
  <c r="D13"/>
  <c r="D14"/>
  <c r="D15"/>
  <c r="D16"/>
  <c r="D17"/>
  <c r="D18"/>
  <c r="D19"/>
  <c r="D20"/>
  <c r="D21"/>
  <c r="D22"/>
  <c r="C23"/>
  <c r="D23"/>
  <c r="D24"/>
  <c r="D25"/>
  <c r="A9"/>
  <c r="B9"/>
  <c r="A10"/>
  <c r="B10"/>
  <c r="A11"/>
  <c r="B11"/>
  <c r="A12"/>
  <c r="B12"/>
  <c r="A13"/>
  <c r="B13"/>
  <c r="A14"/>
  <c r="B14"/>
  <c r="A15"/>
  <c r="B15"/>
  <c r="A16"/>
  <c r="B16"/>
  <c r="A17"/>
  <c r="B17"/>
  <c r="A18"/>
  <c r="B18"/>
  <c r="A19"/>
  <c r="B19"/>
  <c r="A20"/>
  <c r="B20"/>
  <c r="A21"/>
  <c r="B21"/>
  <c r="A22"/>
  <c r="B22"/>
  <c r="A23"/>
  <c r="B23"/>
  <c r="A24"/>
  <c r="B24"/>
  <c r="A25"/>
  <c r="B25"/>
  <c r="B8"/>
  <c r="A8"/>
  <c r="M12" i="12"/>
  <c r="C9" i="20" s="1"/>
  <c r="M13" i="12"/>
  <c r="C10" i="20" s="1"/>
  <c r="M14" i="12"/>
  <c r="C11" i="20" s="1"/>
  <c r="M15" i="12"/>
  <c r="C12" i="20" s="1"/>
  <c r="M16" i="12"/>
  <c r="C13" i="20" s="1"/>
  <c r="M17" i="12"/>
  <c r="C14" i="20" s="1"/>
  <c r="M18" i="12"/>
  <c r="C15" i="20" s="1"/>
  <c r="M19" i="12"/>
  <c r="C16" i="20" s="1"/>
  <c r="M20" i="12"/>
  <c r="C17" i="20" s="1"/>
  <c r="M21" i="12"/>
  <c r="C18" i="20" s="1"/>
  <c r="M22" i="12"/>
  <c r="C19" i="20" s="1"/>
  <c r="M23" i="12"/>
  <c r="C20" i="20" s="1"/>
  <c r="M24" i="12"/>
  <c r="C21" i="20" s="1"/>
  <c r="M25" i="12"/>
  <c r="C22" i="20" s="1"/>
  <c r="M26" i="12"/>
  <c r="M27"/>
  <c r="C24" i="20" s="1"/>
  <c r="M28" i="12"/>
  <c r="C25" i="20" s="1"/>
  <c r="B10" i="11"/>
  <c r="N11" i="12" s="1"/>
  <c r="E8" i="20" s="1"/>
  <c r="B8" i="11"/>
  <c r="M11" i="12"/>
  <c r="C8" i="20" s="1"/>
  <c r="D9" i="19"/>
  <c r="D8"/>
  <c r="A61" i="25" l="1"/>
  <c r="G21" i="22" s="1"/>
  <c r="A66" i="25"/>
  <c r="G26" i="22" s="1"/>
  <c r="A67" i="25"/>
  <c r="G27" i="22" s="1"/>
  <c r="B67" i="25"/>
  <c r="A68"/>
  <c r="G28" i="22" s="1"/>
  <c r="B68" i="25"/>
  <c r="H28" i="22" s="1"/>
  <c r="B65" i="25"/>
  <c r="H25" i="22" s="1"/>
  <c r="A65" i="25"/>
  <c r="G25" i="22" s="1"/>
  <c r="A73" i="25"/>
  <c r="G33" i="22" s="1"/>
  <c r="B73" i="25"/>
  <c r="H33" i="22" s="1"/>
  <c r="A64" i="25"/>
  <c r="G24" i="22" s="1"/>
  <c r="B64" i="25"/>
  <c r="H24" i="22" s="1"/>
  <c r="G122" i="25"/>
  <c r="G85"/>
  <c r="G60"/>
  <c r="G59"/>
  <c r="G84" s="1"/>
  <c r="G121" s="1"/>
  <c r="H11"/>
  <c r="G34"/>
  <c r="G12"/>
  <c r="B70"/>
  <c r="H30" i="22" s="1"/>
  <c r="A70" i="25"/>
  <c r="G30" i="22" s="1"/>
  <c r="A62" i="25"/>
  <c r="G22" i="22" s="1"/>
  <c r="B62" i="25"/>
  <c r="A76"/>
  <c r="G36" i="22" s="1"/>
  <c r="B76" i="25"/>
  <c r="H36" i="22" s="1"/>
  <c r="B63" i="25"/>
  <c r="H23" i="22" s="1"/>
  <c r="A63" i="25"/>
  <c r="G23" i="22" s="1"/>
  <c r="B72" i="25"/>
  <c r="H32" i="22" s="1"/>
  <c r="A72" i="25"/>
  <c r="G32" i="22" s="1"/>
  <c r="N27" i="12"/>
  <c r="E24" i="20" s="1"/>
  <c r="N23" i="12"/>
  <c r="E20" i="20" s="1"/>
  <c r="N17" i="12"/>
  <c r="E14" i="20" s="1"/>
  <c r="N28" i="12"/>
  <c r="E25" i="20" s="1"/>
  <c r="N26" i="12"/>
  <c r="E23" i="20" s="1"/>
  <c r="N24" i="12"/>
  <c r="E21" i="20" s="1"/>
  <c r="N22" i="12"/>
  <c r="E19" i="20" s="1"/>
  <c r="N20" i="12"/>
  <c r="E17" i="20" s="1"/>
  <c r="N18" i="12"/>
  <c r="E15" i="20" s="1"/>
  <c r="N16" i="12"/>
  <c r="E13" i="20" s="1"/>
  <c r="N14" i="12"/>
  <c r="E11" i="20" s="1"/>
  <c r="N12" i="12"/>
  <c r="E9" i="20" s="1"/>
  <c r="N25" i="12"/>
  <c r="E22" i="20" s="1"/>
  <c r="N21" i="12"/>
  <c r="E18" i="20" s="1"/>
  <c r="N19" i="12"/>
  <c r="E16" i="20" s="1"/>
  <c r="N15" i="12"/>
  <c r="E12" i="20" s="1"/>
  <c r="N13" i="12"/>
  <c r="E10" i="20" s="1"/>
  <c r="B4" i="22"/>
  <c r="B5"/>
  <c r="B6"/>
  <c r="B7"/>
  <c r="B8"/>
  <c r="B9"/>
  <c r="B10"/>
  <c r="B11"/>
  <c r="B12"/>
  <c r="B13"/>
  <c r="B14"/>
  <c r="B15"/>
  <c r="B16"/>
  <c r="B17"/>
  <c r="B18"/>
  <c r="B19"/>
  <c r="B20"/>
  <c r="B3"/>
  <c r="E11" i="19"/>
  <c r="D159"/>
  <c r="E5" i="22"/>
  <c r="C4"/>
  <c r="C5"/>
  <c r="C6"/>
  <c r="C7"/>
  <c r="A7" s="1"/>
  <c r="C8"/>
  <c r="C9"/>
  <c r="C10"/>
  <c r="C11"/>
  <c r="A11" s="1"/>
  <c r="C12"/>
  <c r="C13"/>
  <c r="C14"/>
  <c r="C15"/>
  <c r="A15" s="1"/>
  <c r="C16"/>
  <c r="C17"/>
  <c r="C18"/>
  <c r="C19"/>
  <c r="A19" s="1"/>
  <c r="C20"/>
  <c r="C3"/>
  <c r="AD2"/>
  <c r="AC2"/>
  <c r="AB2"/>
  <c r="AA2"/>
  <c r="Z2"/>
  <c r="Y2"/>
  <c r="X2"/>
  <c r="W2"/>
  <c r="V2"/>
  <c r="U2"/>
  <c r="T2"/>
  <c r="S2"/>
  <c r="R2"/>
  <c r="Q2"/>
  <c r="P2"/>
  <c r="O2"/>
  <c r="N2"/>
  <c r="M2"/>
  <c r="L2"/>
  <c r="K2"/>
  <c r="B2" i="20"/>
  <c r="Y122" i="19"/>
  <c r="Y121"/>
  <c r="D121"/>
  <c r="C58"/>
  <c r="D64" s="1"/>
  <c r="C53"/>
  <c r="C52"/>
  <c r="C77" s="1"/>
  <c r="C51"/>
  <c r="C76" s="1"/>
  <c r="C50"/>
  <c r="C75" s="1"/>
  <c r="I17" i="22" s="1"/>
  <c r="C49" i="19"/>
  <c r="C74" s="1"/>
  <c r="C48"/>
  <c r="C73" s="1"/>
  <c r="C47"/>
  <c r="C72" s="1"/>
  <c r="C46"/>
  <c r="C71" s="1"/>
  <c r="I13" i="22" s="1"/>
  <c r="C45" i="19"/>
  <c r="C70" s="1"/>
  <c r="I12" i="22" s="1"/>
  <c r="C44" i="19"/>
  <c r="C69" s="1"/>
  <c r="I11" i="22" s="1"/>
  <c r="C43" i="19"/>
  <c r="C68" s="1"/>
  <c r="C42"/>
  <c r="C67"/>
  <c r="I9" i="22" s="1"/>
  <c r="C41" i="19"/>
  <c r="C66" s="1"/>
  <c r="C40"/>
  <c r="C65" s="1"/>
  <c r="C39"/>
  <c r="C38"/>
  <c r="C63" s="1"/>
  <c r="C37"/>
  <c r="C62" s="1"/>
  <c r="C36"/>
  <c r="C61" s="1"/>
  <c r="I3" i="22" s="1"/>
  <c r="C35" i="19"/>
  <c r="G10"/>
  <c r="H10"/>
  <c r="I10"/>
  <c r="J10"/>
  <c r="K10"/>
  <c r="L10"/>
  <c r="M10"/>
  <c r="N10"/>
  <c r="O10"/>
  <c r="P10"/>
  <c r="Q10"/>
  <c r="R10"/>
  <c r="S10"/>
  <c r="T10"/>
  <c r="U10"/>
  <c r="V10"/>
  <c r="W10"/>
  <c r="X10"/>
  <c r="F10"/>
  <c r="C78"/>
  <c r="I20" i="22" s="1"/>
  <c r="C64" i="19"/>
  <c r="I6" i="22" s="1"/>
  <c r="I12" i="12"/>
  <c r="I13"/>
  <c r="I14"/>
  <c r="I15"/>
  <c r="I16"/>
  <c r="I17"/>
  <c r="I18"/>
  <c r="I19"/>
  <c r="I20"/>
  <c r="I21"/>
  <c r="I22"/>
  <c r="I23"/>
  <c r="I24"/>
  <c r="I25"/>
  <c r="I26"/>
  <c r="I27"/>
  <c r="I28"/>
  <c r="I11"/>
  <c r="D8" i="20" s="1"/>
  <c r="B12" i="12"/>
  <c r="C12" s="1"/>
  <c r="B13"/>
  <c r="B14"/>
  <c r="C14" s="1"/>
  <c r="D14" s="1"/>
  <c r="B15"/>
  <c r="C15" s="1"/>
  <c r="B16"/>
  <c r="C16" s="1"/>
  <c r="B17"/>
  <c r="B18"/>
  <c r="B19"/>
  <c r="C19" s="1"/>
  <c r="B20"/>
  <c r="C20" s="1"/>
  <c r="B21"/>
  <c r="B22"/>
  <c r="C22" s="1"/>
  <c r="B23"/>
  <c r="C23" s="1"/>
  <c r="B24"/>
  <c r="C24" s="1"/>
  <c r="B25"/>
  <c r="B26"/>
  <c r="B27"/>
  <c r="C27" s="1"/>
  <c r="B28"/>
  <c r="C28" s="1"/>
  <c r="B11"/>
  <c r="C11" s="1"/>
  <c r="U28"/>
  <c r="U27"/>
  <c r="U26"/>
  <c r="C26"/>
  <c r="A26" s="1"/>
  <c r="U25"/>
  <c r="C25"/>
  <c r="D25" s="1"/>
  <c r="U24"/>
  <c r="U23"/>
  <c r="U22"/>
  <c r="U21"/>
  <c r="C21"/>
  <c r="D21" s="1"/>
  <c r="U20"/>
  <c r="U19"/>
  <c r="U18"/>
  <c r="C18"/>
  <c r="A18" s="1"/>
  <c r="U17"/>
  <c r="C17"/>
  <c r="D17" s="1"/>
  <c r="U16"/>
  <c r="U15"/>
  <c r="U14"/>
  <c r="U13"/>
  <c r="C13"/>
  <c r="D13" s="1"/>
  <c r="U12"/>
  <c r="U11"/>
  <c r="A17"/>
  <c r="E92" i="25" l="1"/>
  <c r="H22" i="22"/>
  <c r="F92" i="25"/>
  <c r="H27" i="22"/>
  <c r="A20"/>
  <c r="A12"/>
  <c r="A8"/>
  <c r="A18"/>
  <c r="A14"/>
  <c r="A10"/>
  <c r="A6"/>
  <c r="A16"/>
  <c r="A4"/>
  <c r="A3"/>
  <c r="A17"/>
  <c r="A13"/>
  <c r="A9"/>
  <c r="A5"/>
  <c r="E88" i="25"/>
  <c r="F91"/>
  <c r="F88"/>
  <c r="H122"/>
  <c r="H85"/>
  <c r="H60"/>
  <c r="H12"/>
  <c r="H34"/>
  <c r="H59"/>
  <c r="H84" s="1"/>
  <c r="H121" s="1"/>
  <c r="I11"/>
  <c r="H35"/>
  <c r="H159" s="1"/>
  <c r="E89"/>
  <c r="F89"/>
  <c r="F87"/>
  <c r="E86"/>
  <c r="E123" s="1"/>
  <c r="F90"/>
  <c r="F128" s="1"/>
  <c r="E90"/>
  <c r="E91"/>
  <c r="G91"/>
  <c r="G87"/>
  <c r="G90"/>
  <c r="G86"/>
  <c r="G123" s="1"/>
  <c r="G89"/>
  <c r="G88"/>
  <c r="G125" s="1"/>
  <c r="G92"/>
  <c r="F86"/>
  <c r="F123" s="1"/>
  <c r="E87"/>
  <c r="A64" i="19"/>
  <c r="B64"/>
  <c r="D69"/>
  <c r="D22" i="12"/>
  <c r="A22"/>
  <c r="A14"/>
  <c r="D26"/>
  <c r="D18"/>
  <c r="A21"/>
  <c r="D11"/>
  <c r="A11"/>
  <c r="D27"/>
  <c r="A27"/>
  <c r="A23"/>
  <c r="D23"/>
  <c r="D19"/>
  <c r="A19"/>
  <c r="D15"/>
  <c r="A15"/>
  <c r="A28"/>
  <c r="D28"/>
  <c r="D24"/>
  <c r="A24"/>
  <c r="A20"/>
  <c r="D20"/>
  <c r="A16"/>
  <c r="D16"/>
  <c r="A12"/>
  <c r="D12"/>
  <c r="A25"/>
  <c r="A13"/>
  <c r="B69" i="19"/>
  <c r="A69"/>
  <c r="J6" i="22"/>
  <c r="F6" s="1"/>
  <c r="D67" i="19"/>
  <c r="B67" s="1"/>
  <c r="BC6" i="22"/>
  <c r="AT6"/>
  <c r="BA6"/>
  <c r="AW6"/>
  <c r="I14"/>
  <c r="D72" i="19"/>
  <c r="I16" i="22"/>
  <c r="D74" i="19"/>
  <c r="AY6" i="22"/>
  <c r="I5"/>
  <c r="D63" i="19"/>
  <c r="I15" i="22"/>
  <c r="D73" i="19"/>
  <c r="I19" i="22"/>
  <c r="D77" i="19"/>
  <c r="I4" i="22"/>
  <c r="D62" i="19"/>
  <c r="I8" i="22"/>
  <c r="D66" i="19"/>
  <c r="I10" i="22"/>
  <c r="D68" i="19"/>
  <c r="I18" i="22"/>
  <c r="D76" i="19"/>
  <c r="I7" i="22"/>
  <c r="D65" i="19"/>
  <c r="J9" i="22"/>
  <c r="D75" i="19"/>
  <c r="D61"/>
  <c r="D70"/>
  <c r="J11" i="22"/>
  <c r="BC11" s="1"/>
  <c r="A67" i="19"/>
  <c r="D78"/>
  <c r="D71"/>
  <c r="AO11" i="22"/>
  <c r="AM11"/>
  <c r="AL11"/>
  <c r="E59" i="19"/>
  <c r="E84" s="1"/>
  <c r="E121" s="1"/>
  <c r="E60"/>
  <c r="E85"/>
  <c r="E8" i="22"/>
  <c r="E13"/>
  <c r="E122" i="19"/>
  <c r="E17" i="22"/>
  <c r="E12"/>
  <c r="E11"/>
  <c r="E4"/>
  <c r="E18"/>
  <c r="E15"/>
  <c r="E20"/>
  <c r="E19"/>
  <c r="E10"/>
  <c r="E14"/>
  <c r="E3"/>
  <c r="E9"/>
  <c r="E7"/>
  <c r="E16"/>
  <c r="E6"/>
  <c r="E34" i="19"/>
  <c r="F11"/>
  <c r="E12"/>
  <c r="G129" i="25" l="1"/>
  <c r="E127"/>
  <c r="F126"/>
  <c r="E129"/>
  <c r="F124"/>
  <c r="F129"/>
  <c r="AT11" i="22"/>
  <c r="F127" i="25"/>
  <c r="E126"/>
  <c r="I122"/>
  <c r="I59"/>
  <c r="I84" s="1"/>
  <c r="I121" s="1"/>
  <c r="I85"/>
  <c r="I60"/>
  <c r="J11"/>
  <c r="I34"/>
  <c r="I12"/>
  <c r="I35"/>
  <c r="I159" s="1"/>
  <c r="H90"/>
  <c r="H86"/>
  <c r="H123" s="1"/>
  <c r="H89"/>
  <c r="H92"/>
  <c r="H91"/>
  <c r="H128" s="1"/>
  <c r="H88"/>
  <c r="H87"/>
  <c r="E128"/>
  <c r="G126"/>
  <c r="G128"/>
  <c r="F125"/>
  <c r="E124"/>
  <c r="G127"/>
  <c r="G124"/>
  <c r="E125"/>
  <c r="AF11" i="22"/>
  <c r="AR11"/>
  <c r="AR6"/>
  <c r="AM6"/>
  <c r="G6"/>
  <c r="AU6"/>
  <c r="BB6"/>
  <c r="AV6"/>
  <c r="AI6"/>
  <c r="AL6"/>
  <c r="AJ6"/>
  <c r="AZ6"/>
  <c r="AF6"/>
  <c r="AO6"/>
  <c r="AN6"/>
  <c r="AX6"/>
  <c r="AP6"/>
  <c r="AH6"/>
  <c r="AS6"/>
  <c r="AK6"/>
  <c r="AQ6"/>
  <c r="H9"/>
  <c r="AG6"/>
  <c r="BD6"/>
  <c r="B75" i="19"/>
  <c r="J17" i="22"/>
  <c r="A75" i="19"/>
  <c r="AW11" i="22"/>
  <c r="AV11"/>
  <c r="AQ11"/>
  <c r="AH11"/>
  <c r="B61" i="19"/>
  <c r="J3" i="22"/>
  <c r="A61" i="19"/>
  <c r="A70"/>
  <c r="J12" i="22"/>
  <c r="B70" i="19"/>
  <c r="A68"/>
  <c r="J10" i="22"/>
  <c r="B68" i="19"/>
  <c r="A62"/>
  <c r="B62"/>
  <c r="J4" i="22"/>
  <c r="B77" i="19"/>
  <c r="J19" i="22"/>
  <c r="A77" i="19"/>
  <c r="J5" i="22"/>
  <c r="A63" i="19"/>
  <c r="B63"/>
  <c r="B74"/>
  <c r="A74"/>
  <c r="J16" i="22"/>
  <c r="AI11"/>
  <c r="AN11"/>
  <c r="AK11"/>
  <c r="AU11"/>
  <c r="G11"/>
  <c r="BA11"/>
  <c r="AY11"/>
  <c r="AX11"/>
  <c r="AG11"/>
  <c r="AZ11"/>
  <c r="AP11"/>
  <c r="H6"/>
  <c r="J13"/>
  <c r="B71" i="19"/>
  <c r="A71"/>
  <c r="J7" i="22"/>
  <c r="B65" i="19"/>
  <c r="A65"/>
  <c r="B76"/>
  <c r="J18" i="22"/>
  <c r="A76" i="19"/>
  <c r="J8" i="22"/>
  <c r="A66" i="19"/>
  <c r="B66"/>
  <c r="A73"/>
  <c r="B73"/>
  <c r="J15" i="22"/>
  <c r="B72" i="19"/>
  <c r="J14" i="22"/>
  <c r="A72" i="19"/>
  <c r="A78"/>
  <c r="J20" i="22"/>
  <c r="B78" i="19"/>
  <c r="AX9" i="22"/>
  <c r="BD9"/>
  <c r="AH9"/>
  <c r="AJ9"/>
  <c r="AS9"/>
  <c r="F9"/>
  <c r="AI9"/>
  <c r="AQ9"/>
  <c r="AG9"/>
  <c r="AP9"/>
  <c r="AU9"/>
  <c r="G9"/>
  <c r="BB9"/>
  <c r="AK9"/>
  <c r="AF9"/>
  <c r="AR9"/>
  <c r="AV9"/>
  <c r="AW9"/>
  <c r="AM9"/>
  <c r="AL9"/>
  <c r="AT9"/>
  <c r="BC9"/>
  <c r="AY9"/>
  <c r="AZ9"/>
  <c r="AN9"/>
  <c r="AO9"/>
  <c r="BA9"/>
  <c r="AS11"/>
  <c r="BB11"/>
  <c r="F11"/>
  <c r="BD11"/>
  <c r="H11"/>
  <c r="AJ11"/>
  <c r="F34" i="19"/>
  <c r="F12"/>
  <c r="F85"/>
  <c r="F122"/>
  <c r="G11"/>
  <c r="F59"/>
  <c r="F84" s="1"/>
  <c r="F121" s="1"/>
  <c r="F60"/>
  <c r="H129" i="25" l="1"/>
  <c r="H124"/>
  <c r="I89"/>
  <c r="I92"/>
  <c r="I88"/>
  <c r="I87"/>
  <c r="I86"/>
  <c r="I123" s="1"/>
  <c r="I91"/>
  <c r="I90"/>
  <c r="I127" s="1"/>
  <c r="J60"/>
  <c r="J59"/>
  <c r="J84" s="1"/>
  <c r="J121" s="1"/>
  <c r="J85"/>
  <c r="K11"/>
  <c r="J122"/>
  <c r="J35"/>
  <c r="J159" s="1"/>
  <c r="J34"/>
  <c r="J12"/>
  <c r="H125"/>
  <c r="H126"/>
  <c r="H127"/>
  <c r="H10" i="22"/>
  <c r="H16"/>
  <c r="E87" i="19"/>
  <c r="H19" i="22"/>
  <c r="G15"/>
  <c r="E86" i="19"/>
  <c r="E123" s="1"/>
  <c r="H13" i="22"/>
  <c r="E89" i="19"/>
  <c r="E88"/>
  <c r="AI18" i="22"/>
  <c r="AX18"/>
  <c r="AH18"/>
  <c r="AM18"/>
  <c r="AU18"/>
  <c r="AG18"/>
  <c r="AQ18"/>
  <c r="BC18"/>
  <c r="AT18"/>
  <c r="AO18"/>
  <c r="AY18"/>
  <c r="AR18"/>
  <c r="AP18"/>
  <c r="BA18"/>
  <c r="AW18"/>
  <c r="AK18"/>
  <c r="BB18"/>
  <c r="AJ18"/>
  <c r="AL18"/>
  <c r="G18"/>
  <c r="H18"/>
  <c r="AN18"/>
  <c r="AF18"/>
  <c r="AV18"/>
  <c r="AZ18"/>
  <c r="BD18"/>
  <c r="F18"/>
  <c r="AS18"/>
  <c r="AY3"/>
  <c r="AK3"/>
  <c r="AM3"/>
  <c r="AG3"/>
  <c r="AJ3"/>
  <c r="AR3"/>
  <c r="AL3"/>
  <c r="BD3"/>
  <c r="AU3"/>
  <c r="F3"/>
  <c r="AO3"/>
  <c r="AP3"/>
  <c r="BC3"/>
  <c r="AV3"/>
  <c r="AX3"/>
  <c r="AS3"/>
  <c r="AI3"/>
  <c r="AW3"/>
  <c r="AN3"/>
  <c r="AQ3"/>
  <c r="AF3"/>
  <c r="AZ3"/>
  <c r="BA3"/>
  <c r="AT3"/>
  <c r="AH3"/>
  <c r="BB3"/>
  <c r="H3"/>
  <c r="AR19"/>
  <c r="AQ19"/>
  <c r="AZ19"/>
  <c r="BB19"/>
  <c r="AP19"/>
  <c r="BC19"/>
  <c r="AW19"/>
  <c r="AG19"/>
  <c r="AU19"/>
  <c r="AN19"/>
  <c r="AM19"/>
  <c r="AH19"/>
  <c r="AT19"/>
  <c r="AY19"/>
  <c r="AX19"/>
  <c r="F19"/>
  <c r="AV19"/>
  <c r="BA19"/>
  <c r="AS19"/>
  <c r="AK19"/>
  <c r="AI19"/>
  <c r="BD19"/>
  <c r="AF19"/>
  <c r="AJ19"/>
  <c r="AL19"/>
  <c r="AO19"/>
  <c r="BA13"/>
  <c r="BC13"/>
  <c r="AT13"/>
  <c r="F13"/>
  <c r="AM13"/>
  <c r="AY13"/>
  <c r="AJ13"/>
  <c r="AL13"/>
  <c r="AQ13"/>
  <c r="AV13"/>
  <c r="AU13"/>
  <c r="AF13"/>
  <c r="AX13"/>
  <c r="AO13"/>
  <c r="AR13"/>
  <c r="BD13"/>
  <c r="G13"/>
  <c r="AS13"/>
  <c r="AW13"/>
  <c r="AP13"/>
  <c r="AK13"/>
  <c r="AG13"/>
  <c r="BB13"/>
  <c r="AI13"/>
  <c r="AH13"/>
  <c r="AZ13"/>
  <c r="AN13"/>
  <c r="AP16"/>
  <c r="AF16"/>
  <c r="F16"/>
  <c r="BB16"/>
  <c r="AN16"/>
  <c r="AT16"/>
  <c r="AX16"/>
  <c r="AO16"/>
  <c r="AQ16"/>
  <c r="AL16"/>
  <c r="AJ16"/>
  <c r="AS16"/>
  <c r="AR16"/>
  <c r="BA16"/>
  <c r="AM16"/>
  <c r="AU16"/>
  <c r="AH16"/>
  <c r="BD16"/>
  <c r="AI16"/>
  <c r="AY16"/>
  <c r="AW16"/>
  <c r="BC16"/>
  <c r="AV16"/>
  <c r="AK16"/>
  <c r="AZ16"/>
  <c r="AG16"/>
  <c r="AW5"/>
  <c r="AL5"/>
  <c r="AU5"/>
  <c r="AT5"/>
  <c r="AG5"/>
  <c r="AS5"/>
  <c r="BC5"/>
  <c r="AH5"/>
  <c r="F5"/>
  <c r="AF5"/>
  <c r="AI5"/>
  <c r="AR5"/>
  <c r="AO5"/>
  <c r="AZ5"/>
  <c r="AJ5"/>
  <c r="AM5"/>
  <c r="H5"/>
  <c r="AV5"/>
  <c r="BA5"/>
  <c r="AY5"/>
  <c r="AP5"/>
  <c r="AK5"/>
  <c r="AX5"/>
  <c r="AN5"/>
  <c r="BD5"/>
  <c r="BB5"/>
  <c r="AQ5"/>
  <c r="G5"/>
  <c r="AY4"/>
  <c r="AJ4"/>
  <c r="AQ4"/>
  <c r="AT4"/>
  <c r="AR4"/>
  <c r="BA4"/>
  <c r="AI4"/>
  <c r="AN4"/>
  <c r="AH4"/>
  <c r="AW4"/>
  <c r="F4"/>
  <c r="AU4"/>
  <c r="AS4"/>
  <c r="H4"/>
  <c r="BB4"/>
  <c r="AP4"/>
  <c r="AG4"/>
  <c r="AO4"/>
  <c r="AM4"/>
  <c r="BC4"/>
  <c r="G4"/>
  <c r="AL4"/>
  <c r="AZ4"/>
  <c r="BD4"/>
  <c r="AX4"/>
  <c r="AV4"/>
  <c r="AF4"/>
  <c r="AK4"/>
  <c r="AN10"/>
  <c r="AH10"/>
  <c r="AG10"/>
  <c r="AT10"/>
  <c r="AX10"/>
  <c r="AI10"/>
  <c r="BD10"/>
  <c r="AL10"/>
  <c r="AM10"/>
  <c r="AZ10"/>
  <c r="AF10"/>
  <c r="AY10"/>
  <c r="AQ10"/>
  <c r="AJ10"/>
  <c r="AU10"/>
  <c r="AR10"/>
  <c r="AV10"/>
  <c r="AK10"/>
  <c r="AS10"/>
  <c r="AW10"/>
  <c r="AO10"/>
  <c r="BB10"/>
  <c r="BA10"/>
  <c r="G10"/>
  <c r="AP10"/>
  <c r="BC10"/>
  <c r="F10"/>
  <c r="AV17"/>
  <c r="AP17"/>
  <c r="AR17"/>
  <c r="AF17"/>
  <c r="BA17"/>
  <c r="AY17"/>
  <c r="AW17"/>
  <c r="BB17"/>
  <c r="AL17"/>
  <c r="BC17"/>
  <c r="AS17"/>
  <c r="F17"/>
  <c r="AT17"/>
  <c r="AQ17"/>
  <c r="AG17"/>
  <c r="AM17"/>
  <c r="AO17"/>
  <c r="AJ17"/>
  <c r="AI17"/>
  <c r="AK17"/>
  <c r="AZ17"/>
  <c r="AN17"/>
  <c r="AX17"/>
  <c r="AU17"/>
  <c r="H17"/>
  <c r="BD17"/>
  <c r="AH17"/>
  <c r="G17"/>
  <c r="AR20"/>
  <c r="AY20"/>
  <c r="AG20"/>
  <c r="AO20"/>
  <c r="AF20"/>
  <c r="AJ20"/>
  <c r="AZ20"/>
  <c r="AV20"/>
  <c r="G20"/>
  <c r="H20"/>
  <c r="AH20"/>
  <c r="F20"/>
  <c r="AW20"/>
  <c r="AN20"/>
  <c r="BB20"/>
  <c r="BD20"/>
  <c r="AQ20"/>
  <c r="AU20"/>
  <c r="AP20"/>
  <c r="AS20"/>
  <c r="AI20"/>
  <c r="AL20"/>
  <c r="AX20"/>
  <c r="AM20"/>
  <c r="AK20"/>
  <c r="AT20"/>
  <c r="BA20"/>
  <c r="BC20"/>
  <c r="AF7"/>
  <c r="AW7"/>
  <c r="AG7"/>
  <c r="AK7"/>
  <c r="AT7"/>
  <c r="AM7"/>
  <c r="BB7"/>
  <c r="AL7"/>
  <c r="BD7"/>
  <c r="F7"/>
  <c r="AR7"/>
  <c r="BC7"/>
  <c r="AY7"/>
  <c r="AX7"/>
  <c r="AU7"/>
  <c r="AH7"/>
  <c r="AN7"/>
  <c r="AS7"/>
  <c r="H7"/>
  <c r="G7"/>
  <c r="AO7"/>
  <c r="BA7"/>
  <c r="AZ7"/>
  <c r="AP7"/>
  <c r="AJ7"/>
  <c r="AQ7"/>
  <c r="AV7"/>
  <c r="AI7"/>
  <c r="G14"/>
  <c r="AU14"/>
  <c r="AG14"/>
  <c r="AO14"/>
  <c r="F14"/>
  <c r="AW14"/>
  <c r="AK14"/>
  <c r="BA14"/>
  <c r="AF14"/>
  <c r="AY14"/>
  <c r="AZ14"/>
  <c r="BB14"/>
  <c r="AS14"/>
  <c r="H14"/>
  <c r="AL14"/>
  <c r="AP14"/>
  <c r="AX14"/>
  <c r="BD14"/>
  <c r="AQ14"/>
  <c r="AV14"/>
  <c r="AN14"/>
  <c r="AT14"/>
  <c r="AM14"/>
  <c r="AI14"/>
  <c r="AR14"/>
  <c r="AH14"/>
  <c r="AJ14"/>
  <c r="BC14"/>
  <c r="AX15"/>
  <c r="AS15"/>
  <c r="AH15"/>
  <c r="AJ15"/>
  <c r="AO15"/>
  <c r="AG15"/>
  <c r="AZ15"/>
  <c r="AW15"/>
  <c r="AF15"/>
  <c r="AN15"/>
  <c r="BB15"/>
  <c r="F15"/>
  <c r="BC15"/>
  <c r="AT15"/>
  <c r="AK15"/>
  <c r="AM15"/>
  <c r="AY15"/>
  <c r="AI15"/>
  <c r="AU15"/>
  <c r="AP15"/>
  <c r="AL15"/>
  <c r="AV15"/>
  <c r="BD15"/>
  <c r="AQ15"/>
  <c r="AR15"/>
  <c r="BA15"/>
  <c r="H15"/>
  <c r="AL8"/>
  <c r="BA8"/>
  <c r="AI8"/>
  <c r="AH8"/>
  <c r="AJ8"/>
  <c r="AX8"/>
  <c r="BC8"/>
  <c r="AT8"/>
  <c r="AN8"/>
  <c r="AM8"/>
  <c r="AU8"/>
  <c r="AG8"/>
  <c r="H8"/>
  <c r="AP8"/>
  <c r="BD8"/>
  <c r="F8"/>
  <c r="AW8"/>
  <c r="AF8"/>
  <c r="AR8"/>
  <c r="BB8"/>
  <c r="AZ8"/>
  <c r="AK8"/>
  <c r="AS8"/>
  <c r="AO8"/>
  <c r="AY8"/>
  <c r="AV8"/>
  <c r="AQ8"/>
  <c r="G8"/>
  <c r="AF12"/>
  <c r="AZ12"/>
  <c r="AH12"/>
  <c r="AO12"/>
  <c r="AR12"/>
  <c r="AS12"/>
  <c r="AG12"/>
  <c r="BB12"/>
  <c r="AT12"/>
  <c r="F12"/>
  <c r="BD12"/>
  <c r="BA12"/>
  <c r="AX12"/>
  <c r="AP12"/>
  <c r="AL12"/>
  <c r="G12"/>
  <c r="AI12"/>
  <c r="AJ12"/>
  <c r="AM12"/>
  <c r="BC12"/>
  <c r="H12"/>
  <c r="AU12"/>
  <c r="AY12"/>
  <c r="AV12"/>
  <c r="AW12"/>
  <c r="AQ12"/>
  <c r="AN12"/>
  <c r="AK12"/>
  <c r="G3"/>
  <c r="G16"/>
  <c r="G19"/>
  <c r="G34" i="19"/>
  <c r="H11"/>
  <c r="G85"/>
  <c r="G60"/>
  <c r="G59"/>
  <c r="G84" s="1"/>
  <c r="G121" s="1"/>
  <c r="G122"/>
  <c r="G12"/>
  <c r="F87"/>
  <c r="F89"/>
  <c r="F88"/>
  <c r="F86"/>
  <c r="F123" s="1"/>
  <c r="I129" i="25" l="1"/>
  <c r="J92"/>
  <c r="J88"/>
  <c r="J91"/>
  <c r="J87"/>
  <c r="J90"/>
  <c r="J89"/>
  <c r="J126" s="1"/>
  <c r="J86"/>
  <c r="J123" s="1"/>
  <c r="I125"/>
  <c r="I128"/>
  <c r="K122"/>
  <c r="K85"/>
  <c r="K60"/>
  <c r="K59"/>
  <c r="K84" s="1"/>
  <c r="K121" s="1"/>
  <c r="K34"/>
  <c r="K12"/>
  <c r="L11"/>
  <c r="K35"/>
  <c r="K159" s="1"/>
  <c r="I124"/>
  <c r="I126"/>
  <c r="E124" i="19"/>
  <c r="E126"/>
  <c r="E125"/>
  <c r="F125"/>
  <c r="G86"/>
  <c r="G123" s="1"/>
  <c r="G89"/>
  <c r="G88"/>
  <c r="G87"/>
  <c r="F126"/>
  <c r="H122"/>
  <c r="H60"/>
  <c r="H85"/>
  <c r="H34"/>
  <c r="H59"/>
  <c r="H84" s="1"/>
  <c r="H121" s="1"/>
  <c r="H12"/>
  <c r="I11"/>
  <c r="F124"/>
  <c r="J128" i="25" l="1"/>
  <c r="K91"/>
  <c r="K87"/>
  <c r="K90"/>
  <c r="K86"/>
  <c r="K123" s="1"/>
  <c r="K92"/>
  <c r="K129" s="1"/>
  <c r="K88"/>
  <c r="K89"/>
  <c r="J125"/>
  <c r="L122"/>
  <c r="L85"/>
  <c r="L60"/>
  <c r="L34"/>
  <c r="L12"/>
  <c r="L59"/>
  <c r="L84" s="1"/>
  <c r="L121" s="1"/>
  <c r="M11"/>
  <c r="L35"/>
  <c r="L159" s="1"/>
  <c r="J127"/>
  <c r="J124"/>
  <c r="J129"/>
  <c r="G126" i="19"/>
  <c r="G124"/>
  <c r="H88"/>
  <c r="H89"/>
  <c r="H87"/>
  <c r="H86"/>
  <c r="H123" s="1"/>
  <c r="I60"/>
  <c r="I59"/>
  <c r="I84" s="1"/>
  <c r="I121" s="1"/>
  <c r="I12"/>
  <c r="I34"/>
  <c r="J11"/>
  <c r="I122"/>
  <c r="I85"/>
  <c r="G125"/>
  <c r="K126" i="25" l="1"/>
  <c r="K124"/>
  <c r="M122"/>
  <c r="M85"/>
  <c r="M59"/>
  <c r="M84" s="1"/>
  <c r="M121" s="1"/>
  <c r="M34"/>
  <c r="M12"/>
  <c r="M60"/>
  <c r="N11"/>
  <c r="M35"/>
  <c r="M159" s="1"/>
  <c r="K128"/>
  <c r="L90"/>
  <c r="L86"/>
  <c r="L123" s="1"/>
  <c r="L89"/>
  <c r="L88"/>
  <c r="L87"/>
  <c r="L91"/>
  <c r="L92"/>
  <c r="K125"/>
  <c r="K127"/>
  <c r="H125" i="19"/>
  <c r="H124"/>
  <c r="J85"/>
  <c r="J60"/>
  <c r="J59"/>
  <c r="J84" s="1"/>
  <c r="J121" s="1"/>
  <c r="J12"/>
  <c r="J34"/>
  <c r="J122"/>
  <c r="K11"/>
  <c r="I88"/>
  <c r="I89"/>
  <c r="I86"/>
  <c r="I123" s="1"/>
  <c r="I87"/>
  <c r="H126"/>
  <c r="L126" i="25" l="1"/>
  <c r="L128"/>
  <c r="M89"/>
  <c r="M92"/>
  <c r="M88"/>
  <c r="M91"/>
  <c r="M90"/>
  <c r="M127" s="1"/>
  <c r="M87"/>
  <c r="M86"/>
  <c r="M123" s="1"/>
  <c r="N122"/>
  <c r="N60"/>
  <c r="N59"/>
  <c r="N84" s="1"/>
  <c r="N121" s="1"/>
  <c r="O11"/>
  <c r="N12"/>
  <c r="N85"/>
  <c r="N34"/>
  <c r="N35"/>
  <c r="N159" s="1"/>
  <c r="L125"/>
  <c r="L124"/>
  <c r="L129"/>
  <c r="L127"/>
  <c r="I126" i="19"/>
  <c r="J87"/>
  <c r="J88"/>
  <c r="J89"/>
  <c r="J86"/>
  <c r="J123" s="1"/>
  <c r="K85"/>
  <c r="K12"/>
  <c r="K122"/>
  <c r="K34"/>
  <c r="L11"/>
  <c r="K59"/>
  <c r="K84" s="1"/>
  <c r="K121" s="1"/>
  <c r="K60"/>
  <c r="I124"/>
  <c r="I125"/>
  <c r="M128" i="25" l="1"/>
  <c r="M124"/>
  <c r="M129"/>
  <c r="O122"/>
  <c r="O85"/>
  <c r="O59"/>
  <c r="O84" s="1"/>
  <c r="O121" s="1"/>
  <c r="P11"/>
  <c r="O60"/>
  <c r="O34"/>
  <c r="O12"/>
  <c r="O35"/>
  <c r="O159" s="1"/>
  <c r="N92"/>
  <c r="N88"/>
  <c r="N91"/>
  <c r="N87"/>
  <c r="N86"/>
  <c r="N123" s="1"/>
  <c r="N90"/>
  <c r="N89"/>
  <c r="M125"/>
  <c r="M126"/>
  <c r="J126" i="19"/>
  <c r="J125"/>
  <c r="L122"/>
  <c r="L85"/>
  <c r="L34"/>
  <c r="L12"/>
  <c r="M11"/>
  <c r="L59"/>
  <c r="L84" s="1"/>
  <c r="L121" s="1"/>
  <c r="L60"/>
  <c r="J124"/>
  <c r="K88"/>
  <c r="K87"/>
  <c r="K89"/>
  <c r="K86"/>
  <c r="K123" s="1"/>
  <c r="N126" i="25" l="1"/>
  <c r="N128"/>
  <c r="O91"/>
  <c r="O87"/>
  <c r="O90"/>
  <c r="O86"/>
  <c r="O123" s="1"/>
  <c r="O89"/>
  <c r="O88"/>
  <c r="O125" s="1"/>
  <c r="O92"/>
  <c r="N124"/>
  <c r="N127"/>
  <c r="N125"/>
  <c r="P122"/>
  <c r="P85"/>
  <c r="P60"/>
  <c r="P59"/>
  <c r="P84" s="1"/>
  <c r="P121" s="1"/>
  <c r="P34"/>
  <c r="P12"/>
  <c r="Q11"/>
  <c r="P35"/>
  <c r="P159" s="1"/>
  <c r="N129"/>
  <c r="K125" i="19"/>
  <c r="L87"/>
  <c r="L88"/>
  <c r="L86"/>
  <c r="L123" s="1"/>
  <c r="L89"/>
  <c r="K124"/>
  <c r="M59"/>
  <c r="M84" s="1"/>
  <c r="M121" s="1"/>
  <c r="N11"/>
  <c r="M122"/>
  <c r="M34"/>
  <c r="M12"/>
  <c r="M85"/>
  <c r="M60"/>
  <c r="K126"/>
  <c r="O129" i="25" l="1"/>
  <c r="O127"/>
  <c r="Q122"/>
  <c r="Q60"/>
  <c r="Q59"/>
  <c r="Q84" s="1"/>
  <c r="Q121" s="1"/>
  <c r="Q85"/>
  <c r="R11"/>
  <c r="Q35"/>
  <c r="Q159" s="1"/>
  <c r="Q34"/>
  <c r="Q12"/>
  <c r="P90"/>
  <c r="P86"/>
  <c r="P123" s="1"/>
  <c r="P89"/>
  <c r="P92"/>
  <c r="P91"/>
  <c r="P87"/>
  <c r="P124" s="1"/>
  <c r="P88"/>
  <c r="O126"/>
  <c r="O124"/>
  <c r="O128"/>
  <c r="L124" i="19"/>
  <c r="M87"/>
  <c r="M88"/>
  <c r="M89"/>
  <c r="M86"/>
  <c r="M123" s="1"/>
  <c r="N59"/>
  <c r="N84" s="1"/>
  <c r="N121" s="1"/>
  <c r="N60"/>
  <c r="O11"/>
  <c r="N122"/>
  <c r="N85"/>
  <c r="N34"/>
  <c r="N12"/>
  <c r="L125"/>
  <c r="L126"/>
  <c r="P125" i="25" l="1"/>
  <c r="P126"/>
  <c r="Q89"/>
  <c r="Q92"/>
  <c r="Q88"/>
  <c r="Q87"/>
  <c r="Q86"/>
  <c r="Q123" s="1"/>
  <c r="Q90"/>
  <c r="Q91"/>
  <c r="P129"/>
  <c r="R60"/>
  <c r="R59"/>
  <c r="R84" s="1"/>
  <c r="R121" s="1"/>
  <c r="R85"/>
  <c r="R122"/>
  <c r="S11"/>
  <c r="R34"/>
  <c r="R12"/>
  <c r="R35"/>
  <c r="R159" s="1"/>
  <c r="P127"/>
  <c r="P128"/>
  <c r="M126" i="19"/>
  <c r="N87"/>
  <c r="N88"/>
  <c r="N86"/>
  <c r="N123" s="1"/>
  <c r="N89"/>
  <c r="P11"/>
  <c r="O12"/>
  <c r="O122"/>
  <c r="O59"/>
  <c r="O84" s="1"/>
  <c r="O121" s="1"/>
  <c r="O34"/>
  <c r="O85"/>
  <c r="O60"/>
  <c r="M124"/>
  <c r="M125"/>
  <c r="Q128" i="25" l="1"/>
  <c r="Q126"/>
  <c r="Q129"/>
  <c r="Q127"/>
  <c r="Q124"/>
  <c r="Q125"/>
  <c r="S122"/>
  <c r="S85"/>
  <c r="S60"/>
  <c r="S59"/>
  <c r="S84" s="1"/>
  <c r="S121" s="1"/>
  <c r="S34"/>
  <c r="S12"/>
  <c r="T11"/>
  <c r="S35"/>
  <c r="S159" s="1"/>
  <c r="R92"/>
  <c r="R88"/>
  <c r="R91"/>
  <c r="R87"/>
  <c r="R90"/>
  <c r="R89"/>
  <c r="R86"/>
  <c r="R123" s="1"/>
  <c r="N125" i="19"/>
  <c r="N126"/>
  <c r="O88"/>
  <c r="O87"/>
  <c r="O89"/>
  <c r="O86"/>
  <c r="O123" s="1"/>
  <c r="N124"/>
  <c r="P85"/>
  <c r="P60"/>
  <c r="P122"/>
  <c r="Q11"/>
  <c r="P34"/>
  <c r="P59"/>
  <c r="P84" s="1"/>
  <c r="P121" s="1"/>
  <c r="P12"/>
  <c r="R125" i="25" l="1"/>
  <c r="T122"/>
  <c r="T85"/>
  <c r="T59"/>
  <c r="T84" s="1"/>
  <c r="T121" s="1"/>
  <c r="T34"/>
  <c r="T12"/>
  <c r="T60"/>
  <c r="U11"/>
  <c r="T35"/>
  <c r="T159" s="1"/>
  <c r="S91"/>
  <c r="S87"/>
  <c r="S90"/>
  <c r="S86"/>
  <c r="S123" s="1"/>
  <c r="S92"/>
  <c r="S89"/>
  <c r="S88"/>
  <c r="R127"/>
  <c r="R128"/>
  <c r="R126"/>
  <c r="R124"/>
  <c r="R129"/>
  <c r="O125" i="19"/>
  <c r="P87"/>
  <c r="P89"/>
  <c r="P86"/>
  <c r="P123" s="1"/>
  <c r="P88"/>
  <c r="O126"/>
  <c r="Q122"/>
  <c r="Q60"/>
  <c r="Q85"/>
  <c r="Q59"/>
  <c r="Q84" s="1"/>
  <c r="Q121" s="1"/>
  <c r="Q12"/>
  <c r="R11"/>
  <c r="Q34"/>
  <c r="O124"/>
  <c r="S128" i="25" l="1"/>
  <c r="S126"/>
  <c r="T90"/>
  <c r="T86"/>
  <c r="T123" s="1"/>
  <c r="T89"/>
  <c r="T88"/>
  <c r="T87"/>
  <c r="T92"/>
  <c r="T91"/>
  <c r="T128" s="1"/>
  <c r="U60"/>
  <c r="U85"/>
  <c r="U59"/>
  <c r="U84" s="1"/>
  <c r="U121" s="1"/>
  <c r="U35"/>
  <c r="U159" s="1"/>
  <c r="U122"/>
  <c r="U34"/>
  <c r="U12"/>
  <c r="V11"/>
  <c r="S124"/>
  <c r="S129"/>
  <c r="S125"/>
  <c r="S127"/>
  <c r="P125" i="19"/>
  <c r="P124"/>
  <c r="P126"/>
  <c r="R34"/>
  <c r="R85"/>
  <c r="R60"/>
  <c r="R12"/>
  <c r="S11"/>
  <c r="R122"/>
  <c r="R59"/>
  <c r="R84" s="1"/>
  <c r="R121" s="1"/>
  <c r="Q86"/>
  <c r="Q123" s="1"/>
  <c r="Q89"/>
  <c r="Q87"/>
  <c r="Q88"/>
  <c r="T124" i="25" l="1"/>
  <c r="V122"/>
  <c r="V60"/>
  <c r="V59"/>
  <c r="V84" s="1"/>
  <c r="V121" s="1"/>
  <c r="V34"/>
  <c r="V85"/>
  <c r="W11"/>
  <c r="V12"/>
  <c r="V35"/>
  <c r="V159" s="1"/>
  <c r="U89"/>
  <c r="U92"/>
  <c r="U88"/>
  <c r="U91"/>
  <c r="U90"/>
  <c r="U86"/>
  <c r="U123" s="1"/>
  <c r="U87"/>
  <c r="T125"/>
  <c r="T126"/>
  <c r="T127"/>
  <c r="T129"/>
  <c r="Q126" i="19"/>
  <c r="S122"/>
  <c r="T11"/>
  <c r="S60"/>
  <c r="S34"/>
  <c r="S85"/>
  <c r="S59"/>
  <c r="S84" s="1"/>
  <c r="S121" s="1"/>
  <c r="S12"/>
  <c r="R88"/>
  <c r="R87"/>
  <c r="R86"/>
  <c r="R123" s="1"/>
  <c r="R89"/>
  <c r="Q125"/>
  <c r="Q124"/>
  <c r="U124" i="25" l="1"/>
  <c r="U126"/>
  <c r="W122"/>
  <c r="W85"/>
  <c r="W60"/>
  <c r="W12"/>
  <c r="X11"/>
  <c r="W34"/>
  <c r="W59"/>
  <c r="W84" s="1"/>
  <c r="W121" s="1"/>
  <c r="W35"/>
  <c r="W159" s="1"/>
  <c r="V92"/>
  <c r="V88"/>
  <c r="V91"/>
  <c r="V87"/>
  <c r="V86"/>
  <c r="V123" s="1"/>
  <c r="V89"/>
  <c r="V126" s="1"/>
  <c r="V90"/>
  <c r="U127"/>
  <c r="U128"/>
  <c r="U129"/>
  <c r="U125"/>
  <c r="R126" i="19"/>
  <c r="R124"/>
  <c r="T85"/>
  <c r="T60"/>
  <c r="T122"/>
  <c r="T34"/>
  <c r="T12"/>
  <c r="T59"/>
  <c r="T84" s="1"/>
  <c r="T121" s="1"/>
  <c r="U11"/>
  <c r="S88"/>
  <c r="S87"/>
  <c r="S89"/>
  <c r="S86"/>
  <c r="S123" s="1"/>
  <c r="R125"/>
  <c r="V125" i="25" l="1"/>
  <c r="V129"/>
  <c r="X122"/>
  <c r="X85"/>
  <c r="X59"/>
  <c r="X84" s="1"/>
  <c r="X121" s="1"/>
  <c r="X34"/>
  <c r="X12"/>
  <c r="X60"/>
  <c r="X35"/>
  <c r="X159" s="1"/>
  <c r="W91"/>
  <c r="W87"/>
  <c r="W90"/>
  <c r="W86"/>
  <c r="W123" s="1"/>
  <c r="W89"/>
  <c r="W88"/>
  <c r="W92"/>
  <c r="V124"/>
  <c r="V127"/>
  <c r="V128"/>
  <c r="S126" i="19"/>
  <c r="U59"/>
  <c r="U84" s="1"/>
  <c r="U121" s="1"/>
  <c r="U85"/>
  <c r="U34"/>
  <c r="U60"/>
  <c r="V11"/>
  <c r="U122"/>
  <c r="U12"/>
  <c r="S125"/>
  <c r="T86"/>
  <c r="T123" s="1"/>
  <c r="T88"/>
  <c r="T89"/>
  <c r="T87"/>
  <c r="S124"/>
  <c r="W127" i="25" l="1"/>
  <c r="W126"/>
  <c r="X90"/>
  <c r="X86"/>
  <c r="X123" s="1"/>
  <c r="X89"/>
  <c r="X92"/>
  <c r="X91"/>
  <c r="X128" s="1"/>
  <c r="X88"/>
  <c r="X87"/>
  <c r="W128"/>
  <c r="W129"/>
  <c r="W124"/>
  <c r="W125"/>
  <c r="T125" i="19"/>
  <c r="V60"/>
  <c r="W11"/>
  <c r="V122"/>
  <c r="V12"/>
  <c r="V85"/>
  <c r="V59"/>
  <c r="V84" s="1"/>
  <c r="V121" s="1"/>
  <c r="V34"/>
  <c r="U88"/>
  <c r="U89"/>
  <c r="U87"/>
  <c r="U86"/>
  <c r="U123" s="1"/>
  <c r="T126"/>
  <c r="T124"/>
  <c r="X124" i="25" l="1"/>
  <c r="X125"/>
  <c r="X126"/>
  <c r="X129"/>
  <c r="X127"/>
  <c r="U124" i="19"/>
  <c r="W59"/>
  <c r="W84" s="1"/>
  <c r="W121" s="1"/>
  <c r="W34"/>
  <c r="W60"/>
  <c r="X11"/>
  <c r="W85"/>
  <c r="W122"/>
  <c r="W12"/>
  <c r="V88"/>
  <c r="V87"/>
  <c r="V86"/>
  <c r="V123" s="1"/>
  <c r="V89"/>
  <c r="U126"/>
  <c r="U125"/>
  <c r="V124" l="1"/>
  <c r="V126"/>
  <c r="W87"/>
  <c r="W88"/>
  <c r="W89"/>
  <c r="W86"/>
  <c r="W123" s="1"/>
  <c r="V125"/>
  <c r="X59"/>
  <c r="X84" s="1"/>
  <c r="X121" s="1"/>
  <c r="X60"/>
  <c r="X34"/>
  <c r="X122"/>
  <c r="X85"/>
  <c r="X12"/>
  <c r="W125" l="1"/>
  <c r="W124"/>
  <c r="X87"/>
  <c r="X88"/>
  <c r="X86"/>
  <c r="X123" s="1"/>
  <c r="X89"/>
  <c r="W126"/>
  <c r="X126" l="1"/>
  <c r="X124"/>
  <c r="Y86"/>
  <c r="Y123" s="1"/>
  <c r="Y89"/>
  <c r="Y88"/>
  <c r="Y87"/>
  <c r="X125"/>
  <c r="Y124" l="1"/>
  <c r="Y125"/>
  <c r="Y126"/>
  <c r="E90" l="1"/>
  <c r="E127" s="1"/>
  <c r="E92"/>
  <c r="E91"/>
  <c r="E128" l="1"/>
  <c r="Y91"/>
  <c r="Y90"/>
  <c r="Y127" s="1"/>
  <c r="Y92"/>
  <c r="E129"/>
  <c r="Y128" l="1"/>
  <c r="Y129"/>
  <c r="F91" l="1"/>
  <c r="F92"/>
  <c r="F90"/>
  <c r="F127" s="1"/>
  <c r="F129" l="1"/>
  <c r="G90"/>
  <c r="G127" s="1"/>
  <c r="G92"/>
  <c r="G91"/>
  <c r="F128"/>
  <c r="G128" l="1"/>
  <c r="H92"/>
  <c r="H90"/>
  <c r="H127" s="1"/>
  <c r="H91"/>
  <c r="G129"/>
  <c r="H129" l="1"/>
  <c r="I92"/>
  <c r="I91"/>
  <c r="I90"/>
  <c r="I127" s="1"/>
  <c r="H128"/>
  <c r="I129" l="1"/>
  <c r="I128"/>
  <c r="J92"/>
  <c r="J90"/>
  <c r="J127" s="1"/>
  <c r="J91"/>
  <c r="J128" l="1"/>
  <c r="K92"/>
  <c r="K90"/>
  <c r="K127" s="1"/>
  <c r="K91"/>
  <c r="J129"/>
  <c r="K129" l="1"/>
  <c r="L92"/>
  <c r="L90"/>
  <c r="L127" s="1"/>
  <c r="L91"/>
  <c r="K128"/>
  <c r="L129" l="1"/>
  <c r="M92"/>
  <c r="M90"/>
  <c r="M127" s="1"/>
  <c r="M91"/>
  <c r="L128"/>
  <c r="M128" l="1"/>
  <c r="N91"/>
  <c r="N90"/>
  <c r="N127" s="1"/>
  <c r="N92"/>
  <c r="M129"/>
  <c r="N129" l="1"/>
  <c r="O91"/>
  <c r="O92"/>
  <c r="O90"/>
  <c r="O127" s="1"/>
  <c r="N128"/>
  <c r="O129" l="1"/>
  <c r="O128"/>
  <c r="P92"/>
  <c r="P91"/>
  <c r="P90"/>
  <c r="P127" s="1"/>
  <c r="P129" l="1"/>
  <c r="P128"/>
  <c r="Q92"/>
  <c r="Q90"/>
  <c r="Q127" s="1"/>
  <c r="Q91"/>
  <c r="Q128" l="1"/>
  <c r="R91"/>
  <c r="R92"/>
  <c r="R90"/>
  <c r="R127" s="1"/>
  <c r="Q129"/>
  <c r="R129" l="1"/>
  <c r="R128"/>
  <c r="S92"/>
  <c r="S90"/>
  <c r="S127" s="1"/>
  <c r="S91"/>
  <c r="S128" l="1"/>
  <c r="S129"/>
  <c r="T91"/>
  <c r="T90"/>
  <c r="T127" s="1"/>
  <c r="T92"/>
  <c r="T128" l="1"/>
  <c r="T129"/>
  <c r="U91"/>
  <c r="U92"/>
  <c r="U90"/>
  <c r="U127" s="1"/>
  <c r="U128" l="1"/>
  <c r="V90"/>
  <c r="V127" s="1"/>
  <c r="V91"/>
  <c r="V92"/>
  <c r="U129"/>
  <c r="V128" l="1"/>
  <c r="V129"/>
  <c r="W92"/>
  <c r="W91"/>
  <c r="W90"/>
  <c r="W127" s="1"/>
  <c r="W128" l="1"/>
  <c r="W129"/>
  <c r="X92"/>
  <c r="X91"/>
  <c r="X90"/>
  <c r="X127" s="1"/>
  <c r="X128" l="1"/>
  <c r="X129"/>
  <c r="B53" i="25" l="1"/>
  <c r="B42"/>
  <c r="B40"/>
  <c r="B39"/>
  <c r="B41"/>
  <c r="B52"/>
  <c r="B46"/>
  <c r="B49"/>
  <c r="B38"/>
  <c r="B50"/>
  <c r="B37"/>
  <c r="B48"/>
  <c r="B36"/>
  <c r="B47"/>
  <c r="B45"/>
  <c r="B43"/>
  <c r="B51"/>
  <c r="B44"/>
  <c r="P13" i="12"/>
  <c r="B40" i="19"/>
  <c r="B53"/>
  <c r="P23" i="12"/>
  <c r="B38" i="19"/>
  <c r="P16" i="12"/>
  <c r="B43" i="19"/>
  <c r="B49"/>
  <c r="B42"/>
  <c r="B48"/>
  <c r="B37"/>
  <c r="P24" i="12"/>
  <c r="P26"/>
  <c r="P25"/>
  <c r="B36" i="19"/>
  <c r="P15" i="12"/>
  <c r="P12"/>
  <c r="B41" i="19"/>
  <c r="P17" i="12"/>
  <c r="B44" i="19"/>
  <c r="P18" i="12"/>
  <c r="P27"/>
  <c r="B46" i="19"/>
  <c r="P20" i="12"/>
  <c r="B47" i="19"/>
  <c r="P14" i="12"/>
  <c r="B50" i="19"/>
  <c r="P21" i="12"/>
  <c r="P22"/>
  <c r="P11"/>
  <c r="B51" i="19"/>
  <c r="P19" i="12"/>
  <c r="B52" i="19"/>
  <c r="B45"/>
  <c r="P28" i="12"/>
  <c r="B39" i="19"/>
  <c r="E35"/>
  <c r="E159" s="1"/>
  <c r="J22" i="12" l="1"/>
  <c r="O22"/>
  <c r="L22"/>
  <c r="K22"/>
  <c r="O18"/>
  <c r="J18"/>
  <c r="L18"/>
  <c r="K18"/>
  <c r="J12"/>
  <c r="K12"/>
  <c r="L12"/>
  <c r="O12"/>
  <c r="L13"/>
  <c r="O13"/>
  <c r="J13"/>
  <c r="K13"/>
  <c r="K14"/>
  <c r="O14"/>
  <c r="L14"/>
  <c r="J14"/>
  <c r="J27"/>
  <c r="O27"/>
  <c r="L27"/>
  <c r="K27"/>
  <c r="L16"/>
  <c r="K16"/>
  <c r="O16"/>
  <c r="J16"/>
  <c r="L28"/>
  <c r="J28"/>
  <c r="K28"/>
  <c r="O28"/>
  <c r="J17"/>
  <c r="L17"/>
  <c r="O17"/>
  <c r="K17"/>
  <c r="J26"/>
  <c r="L26"/>
  <c r="K26"/>
  <c r="O26"/>
  <c r="O11"/>
  <c r="L11"/>
  <c r="K11"/>
  <c r="J11"/>
  <c r="K25"/>
  <c r="O25"/>
  <c r="L25"/>
  <c r="J25"/>
  <c r="O19"/>
  <c r="L19"/>
  <c r="J19"/>
  <c r="K19"/>
  <c r="K21"/>
  <c r="J21"/>
  <c r="L21"/>
  <c r="O21"/>
  <c r="J20"/>
  <c r="O20"/>
  <c r="K20"/>
  <c r="L20"/>
  <c r="K15"/>
  <c r="O15"/>
  <c r="J15"/>
  <c r="L15"/>
  <c r="J24"/>
  <c r="L24"/>
  <c r="O24"/>
  <c r="K24"/>
  <c r="O23"/>
  <c r="L23"/>
  <c r="J23"/>
  <c r="K23"/>
  <c r="F35" i="19"/>
  <c r="F159" s="1"/>
  <c r="Y91" i="25" l="1"/>
  <c r="Y86"/>
  <c r="Y123" s="1"/>
  <c r="Y92"/>
  <c r="Y89"/>
  <c r="Y90"/>
  <c r="Y88"/>
  <c r="Y87"/>
  <c r="G35" i="19"/>
  <c r="Y124" i="25" l="1"/>
  <c r="Y126"/>
  <c r="Y129"/>
  <c r="Y125"/>
  <c r="Y127"/>
  <c r="Y128"/>
  <c r="G159" i="19"/>
  <c r="H35"/>
  <c r="H159" l="1"/>
  <c r="I35"/>
  <c r="I159" l="1"/>
  <c r="J35"/>
  <c r="J159" l="1"/>
  <c r="K35"/>
  <c r="K159" l="1"/>
  <c r="L35"/>
  <c r="L159" l="1"/>
  <c r="M35"/>
  <c r="M159" l="1"/>
  <c r="N35"/>
  <c r="N159" l="1"/>
  <c r="O35"/>
  <c r="O159" l="1"/>
  <c r="P35"/>
  <c r="P159" l="1"/>
  <c r="Q35"/>
  <c r="Q159" l="1"/>
  <c r="R35"/>
  <c r="R159" l="1"/>
  <c r="S35"/>
  <c r="S159" l="1"/>
  <c r="T35"/>
  <c r="T159" l="1"/>
  <c r="U35"/>
  <c r="U159" l="1"/>
  <c r="V35"/>
  <c r="V159" l="1"/>
  <c r="W35"/>
  <c r="W159" l="1"/>
  <c r="X35"/>
  <c r="X159" l="1"/>
  <c r="E13" i="25" l="1"/>
  <c r="E36" l="1"/>
  <c r="E61" s="1"/>
  <c r="K21" i="22" l="1"/>
  <c r="X24" i="25" l="1"/>
  <c r="M22" i="19"/>
  <c r="M45" s="1"/>
  <c r="M70" s="1"/>
  <c r="S12" i="22" s="1"/>
  <c r="G13" i="25"/>
  <c r="N21"/>
  <c r="N44" s="1"/>
  <c r="N69" s="1"/>
  <c r="T29" i="22" s="1"/>
  <c r="G17" i="25"/>
  <c r="G40" s="1"/>
  <c r="G65" s="1"/>
  <c r="M25" i="22" s="1"/>
  <c r="S20" i="25"/>
  <c r="S43" s="1"/>
  <c r="S68" s="1"/>
  <c r="Y28" i="22" s="1"/>
  <c r="R15" i="19"/>
  <c r="R38" s="1"/>
  <c r="R63" s="1"/>
  <c r="X5" i="22" s="1"/>
  <c r="U30" i="25"/>
  <c r="U53" s="1"/>
  <c r="U78" s="1"/>
  <c r="AA38" i="22" s="1"/>
  <c r="V26" i="19"/>
  <c r="V49" s="1"/>
  <c r="V74" s="1"/>
  <c r="AB16" i="22" s="1"/>
  <c r="Q29" i="25"/>
  <c r="Q52" s="1"/>
  <c r="Q77" s="1"/>
  <c r="W37" i="22" s="1"/>
  <c r="N27" i="25"/>
  <c r="N50" s="1"/>
  <c r="N75" s="1"/>
  <c r="T35" i="22" s="1"/>
  <c r="I20" i="25"/>
  <c r="I43" s="1"/>
  <c r="I68" s="1"/>
  <c r="O28" i="22" s="1"/>
  <c r="L19" i="25"/>
  <c r="L42" s="1"/>
  <c r="L67" s="1"/>
  <c r="R27" i="22" s="1"/>
  <c r="G25" i="19"/>
  <c r="G48" s="1"/>
  <c r="G73" s="1"/>
  <c r="M15" i="22" s="1"/>
  <c r="W17" i="19"/>
  <c r="W40" s="1"/>
  <c r="W65" s="1"/>
  <c r="AC7" i="22" s="1"/>
  <c r="N19" i="19"/>
  <c r="N42" s="1"/>
  <c r="N67" s="1"/>
  <c r="T9" i="22" s="1"/>
  <c r="S22" i="25"/>
  <c r="S45" s="1"/>
  <c r="S70" s="1"/>
  <c r="Y30" i="22" s="1"/>
  <c r="M22" i="25"/>
  <c r="M45" s="1"/>
  <c r="M70" s="1"/>
  <c r="S30" i="22" s="1"/>
  <c r="N22" i="19"/>
  <c r="N45" s="1"/>
  <c r="N70" s="1"/>
  <c r="T12" i="22" s="1"/>
  <c r="O24" i="25"/>
  <c r="O47" s="1"/>
  <c r="O72" s="1"/>
  <c r="U32" i="22" s="1"/>
  <c r="P13" i="19"/>
  <c r="K21" i="25"/>
  <c r="K44" s="1"/>
  <c r="K69" s="1"/>
  <c r="Q29" i="22" s="1"/>
  <c r="J24" i="19"/>
  <c r="J47" s="1"/>
  <c r="J72" s="1"/>
  <c r="P14" i="22" s="1"/>
  <c r="J18" i="19"/>
  <c r="J41" s="1"/>
  <c r="J66" s="1"/>
  <c r="P8" i="22" s="1"/>
  <c r="J15" i="25"/>
  <c r="J38" s="1"/>
  <c r="J63" s="1"/>
  <c r="P23" i="22" s="1"/>
  <c r="F18" i="19"/>
  <c r="F41" s="1"/>
  <c r="F66" s="1"/>
  <c r="L8" i="22" s="1"/>
  <c r="F23" i="19"/>
  <c r="F46" s="1"/>
  <c r="F71" s="1"/>
  <c r="L13" i="22" s="1"/>
  <c r="Q13" i="19"/>
  <c r="U13" i="25"/>
  <c r="M19"/>
  <c r="M42" s="1"/>
  <c r="M67" s="1"/>
  <c r="S27" i="22" s="1"/>
  <c r="G18" i="19"/>
  <c r="G41" s="1"/>
  <c r="G66" s="1"/>
  <c r="M8" i="22" s="1"/>
  <c r="Q27" i="19"/>
  <c r="Q50" s="1"/>
  <c r="Q75" s="1"/>
  <c r="W17" i="22" s="1"/>
  <c r="U16" i="19"/>
  <c r="U39" s="1"/>
  <c r="U64" s="1"/>
  <c r="AA6" i="22" s="1"/>
  <c r="T19" i="25"/>
  <c r="T42" s="1"/>
  <c r="T67" s="1"/>
  <c r="Z27" i="22" s="1"/>
  <c r="S20" i="19"/>
  <c r="S43" s="1"/>
  <c r="S68" s="1"/>
  <c r="Y10" i="22" s="1"/>
  <c r="K28" i="25"/>
  <c r="K51" s="1"/>
  <c r="K76" s="1"/>
  <c r="Q36" i="22" s="1"/>
  <c r="H17" i="19"/>
  <c r="H40" s="1"/>
  <c r="H65" s="1"/>
  <c r="N7" i="22" s="1"/>
  <c r="P30" i="19"/>
  <c r="P53" s="1"/>
  <c r="P78" s="1"/>
  <c r="V20" i="22" s="1"/>
  <c r="S21" i="19"/>
  <c r="S44" s="1"/>
  <c r="S69" s="1"/>
  <c r="Y11" i="22" s="1"/>
  <c r="R19" i="19"/>
  <c r="R42" s="1"/>
  <c r="R67" s="1"/>
  <c r="X9" i="22" s="1"/>
  <c r="J21" i="19"/>
  <c r="J44" s="1"/>
  <c r="J69" s="1"/>
  <c r="P11" i="22" s="1"/>
  <c r="W20" i="19"/>
  <c r="W43" s="1"/>
  <c r="W68" s="1"/>
  <c r="AC10" i="22" s="1"/>
  <c r="X22" i="25"/>
  <c r="K27" i="19"/>
  <c r="K50" s="1"/>
  <c r="K75" s="1"/>
  <c r="Q17" i="22" s="1"/>
  <c r="V26" i="25"/>
  <c r="V49" s="1"/>
  <c r="V74" s="1"/>
  <c r="AB34" i="22" s="1"/>
  <c r="N25" i="25"/>
  <c r="N48" s="1"/>
  <c r="N73" s="1"/>
  <c r="T33" i="22" s="1"/>
  <c r="H25" i="25"/>
  <c r="H48" s="1"/>
  <c r="H73" s="1"/>
  <c r="N33" i="22" s="1"/>
  <c r="M16" i="25"/>
  <c r="M39" s="1"/>
  <c r="M64" s="1"/>
  <c r="S24" i="22" s="1"/>
  <c r="O20" i="25"/>
  <c r="O43" s="1"/>
  <c r="O68" s="1"/>
  <c r="U28" i="22" s="1"/>
  <c r="L29" i="25"/>
  <c r="L52" s="1"/>
  <c r="L77" s="1"/>
  <c r="R37" i="22" s="1"/>
  <c r="V28" i="19"/>
  <c r="V51" s="1"/>
  <c r="V76" s="1"/>
  <c r="AB18" i="22" s="1"/>
  <c r="U25" i="19"/>
  <c r="U48" s="1"/>
  <c r="U73" s="1"/>
  <c r="AA15" i="22" s="1"/>
  <c r="J15" i="19"/>
  <c r="J38" s="1"/>
  <c r="J63" s="1"/>
  <c r="P5" i="22" s="1"/>
  <c r="M26" i="19"/>
  <c r="M49" s="1"/>
  <c r="M74" s="1"/>
  <c r="S16" i="22" s="1"/>
  <c r="R21" i="25"/>
  <c r="R44" s="1"/>
  <c r="R69" s="1"/>
  <c r="X29" i="22" s="1"/>
  <c r="I26" i="25"/>
  <c r="I49" s="1"/>
  <c r="I74" s="1"/>
  <c r="O34" i="22" s="1"/>
  <c r="I13" i="19"/>
  <c r="T29" i="25"/>
  <c r="T52" s="1"/>
  <c r="T77" s="1"/>
  <c r="Z37" i="22" s="1"/>
  <c r="W14" i="25"/>
  <c r="W37" s="1"/>
  <c r="W62" s="1"/>
  <c r="AC22" i="22" s="1"/>
  <c r="V14" i="25"/>
  <c r="V37" s="1"/>
  <c r="V62" s="1"/>
  <c r="AB22" i="22" s="1"/>
  <c r="U23" i="25"/>
  <c r="U46" s="1"/>
  <c r="U71" s="1"/>
  <c r="AA31" i="22" s="1"/>
  <c r="F30" i="25"/>
  <c r="F53" s="1"/>
  <c r="F78" s="1"/>
  <c r="L38" i="22" s="1"/>
  <c r="I16" i="19"/>
  <c r="I39" s="1"/>
  <c r="I64" s="1"/>
  <c r="O6" i="22" s="1"/>
  <c r="W25" i="25"/>
  <c r="W48" s="1"/>
  <c r="W73" s="1"/>
  <c r="AC33" i="22" s="1"/>
  <c r="S15" i="19"/>
  <c r="S38" s="1"/>
  <c r="S63" s="1"/>
  <c r="Y5" i="22" s="1"/>
  <c r="M23" i="25"/>
  <c r="M46" s="1"/>
  <c r="M71" s="1"/>
  <c r="S31" i="22" s="1"/>
  <c r="K28" i="19"/>
  <c r="K51" s="1"/>
  <c r="K76" s="1"/>
  <c r="Q18" i="22" s="1"/>
  <c r="E14" i="19"/>
  <c r="E37" s="1"/>
  <c r="E62" s="1"/>
  <c r="E30"/>
  <c r="E53" s="1"/>
  <c r="E78" s="1"/>
  <c r="K20" i="22" s="1"/>
  <c r="R29" i="25"/>
  <c r="R52" s="1"/>
  <c r="R77" s="1"/>
  <c r="X37" i="22" s="1"/>
  <c r="N20" i="19"/>
  <c r="N43" s="1"/>
  <c r="N68" s="1"/>
  <c r="T10" i="22" s="1"/>
  <c r="I27" i="25"/>
  <c r="I50" s="1"/>
  <c r="I75" s="1"/>
  <c r="O35" i="22" s="1"/>
  <c r="P19" i="19"/>
  <c r="P42" s="1"/>
  <c r="P67" s="1"/>
  <c r="V9" i="22" s="1"/>
  <c r="M19" i="19"/>
  <c r="M42" s="1"/>
  <c r="M67" s="1"/>
  <c r="S9" i="22" s="1"/>
  <c r="T22" i="19"/>
  <c r="T45" s="1"/>
  <c r="T70" s="1"/>
  <c r="Z12" i="22" s="1"/>
  <c r="W30" i="19"/>
  <c r="W53" s="1"/>
  <c r="W78" s="1"/>
  <c r="AC20" i="22" s="1"/>
  <c r="V20" i="25"/>
  <c r="V43" s="1"/>
  <c r="V68" s="1"/>
  <c r="AB28" i="22" s="1"/>
  <c r="Q23" i="19"/>
  <c r="Q46" s="1"/>
  <c r="Q71" s="1"/>
  <c r="W13" i="22" s="1"/>
  <c r="R25" i="25"/>
  <c r="R48" s="1"/>
  <c r="R73" s="1"/>
  <c r="X33" i="22" s="1"/>
  <c r="N16" i="19"/>
  <c r="N39" s="1"/>
  <c r="N64" s="1"/>
  <c r="T6" i="22" s="1"/>
  <c r="E15" i="25"/>
  <c r="E38" s="1"/>
  <c r="E63" s="1"/>
  <c r="K23" i="22" s="1"/>
  <c r="G24" i="19"/>
  <c r="G47" s="1"/>
  <c r="G72" s="1"/>
  <c r="M14" i="22" s="1"/>
  <c r="S24" i="19"/>
  <c r="S47" s="1"/>
  <c r="S72" s="1"/>
  <c r="Y14" i="22" s="1"/>
  <c r="X13" i="19"/>
  <c r="T15" i="25"/>
  <c r="T38" s="1"/>
  <c r="T63" s="1"/>
  <c r="Z23" i="22" s="1"/>
  <c r="H15" i="25"/>
  <c r="H38" s="1"/>
  <c r="H63" s="1"/>
  <c r="N23" i="22" s="1"/>
  <c r="G30" i="25"/>
  <c r="G53" s="1"/>
  <c r="G78" s="1"/>
  <c r="M38" i="22" s="1"/>
  <c r="X29" i="19"/>
  <c r="N23" i="25"/>
  <c r="N46" s="1"/>
  <c r="N71" s="1"/>
  <c r="T31" i="22" s="1"/>
  <c r="P20" i="25"/>
  <c r="P43" s="1"/>
  <c r="P68" s="1"/>
  <c r="V28" i="22" s="1"/>
  <c r="O21" i="19"/>
  <c r="O44" s="1"/>
  <c r="O69" s="1"/>
  <c r="U11" i="22" s="1"/>
  <c r="H18" i="19"/>
  <c r="H41" s="1"/>
  <c r="H66" s="1"/>
  <c r="N8" i="22" s="1"/>
  <c r="S14" i="19"/>
  <c r="S37" s="1"/>
  <c r="S62" s="1"/>
  <c r="Y4" i="22" s="1"/>
  <c r="L21" i="19"/>
  <c r="L44" s="1"/>
  <c r="L69" s="1"/>
  <c r="R11" i="22" s="1"/>
  <c r="U28" i="19"/>
  <c r="U51" s="1"/>
  <c r="U76" s="1"/>
  <c r="AA18" i="22" s="1"/>
  <c r="R26" i="19"/>
  <c r="R49" s="1"/>
  <c r="R74" s="1"/>
  <c r="X16" i="22" s="1"/>
  <c r="T21" i="19"/>
  <c r="T44" s="1"/>
  <c r="T69" s="1"/>
  <c r="Z11" i="22" s="1"/>
  <c r="R16" i="19"/>
  <c r="R39" s="1"/>
  <c r="R64" s="1"/>
  <c r="X6" i="22" s="1"/>
  <c r="O14" i="25"/>
  <c r="O37" s="1"/>
  <c r="O62" s="1"/>
  <c r="U22" i="22" s="1"/>
  <c r="N21" i="19"/>
  <c r="N44" s="1"/>
  <c r="N69" s="1"/>
  <c r="T11" i="22" s="1"/>
  <c r="O24" i="19"/>
  <c r="O47" s="1"/>
  <c r="O72" s="1"/>
  <c r="U14" i="22" s="1"/>
  <c r="S29" i="19"/>
  <c r="S52" s="1"/>
  <c r="S77" s="1"/>
  <c r="Y19" i="22" s="1"/>
  <c r="J22" i="19"/>
  <c r="J45" s="1"/>
  <c r="J70" s="1"/>
  <c r="P12" i="22" s="1"/>
  <c r="V13" i="19"/>
  <c r="P25"/>
  <c r="P48" s="1"/>
  <c r="P73" s="1"/>
  <c r="V15" i="22" s="1"/>
  <c r="F17" i="25"/>
  <c r="F40" s="1"/>
  <c r="F65" s="1"/>
  <c r="L25" i="22" s="1"/>
  <c r="I25" i="25"/>
  <c r="I48" s="1"/>
  <c r="I73" s="1"/>
  <c r="O33" i="22" s="1"/>
  <c r="U27" i="19"/>
  <c r="U50" s="1"/>
  <c r="U75" s="1"/>
  <c r="AA17" i="22" s="1"/>
  <c r="Q21" i="25"/>
  <c r="Q44" s="1"/>
  <c r="Q69" s="1"/>
  <c r="W29" i="22" s="1"/>
  <c r="F24" i="25"/>
  <c r="F47" s="1"/>
  <c r="F72" s="1"/>
  <c r="L32" i="22" s="1"/>
  <c r="L23" i="19"/>
  <c r="L46" s="1"/>
  <c r="L71" s="1"/>
  <c r="R13" i="22" s="1"/>
  <c r="W29" i="25"/>
  <c r="W52" s="1"/>
  <c r="W77" s="1"/>
  <c r="AC37" i="22" s="1"/>
  <c r="H18" i="25"/>
  <c r="H41" s="1"/>
  <c r="H66" s="1"/>
  <c r="N26" i="22" s="1"/>
  <c r="M21" i="25"/>
  <c r="M44" s="1"/>
  <c r="M69" s="1"/>
  <c r="S29" i="22" s="1"/>
  <c r="H19" i="19"/>
  <c r="H42" s="1"/>
  <c r="H67" s="1"/>
  <c r="N9" i="22" s="1"/>
  <c r="S17" i="19"/>
  <c r="S40" s="1"/>
  <c r="S65" s="1"/>
  <c r="Y7" i="22" s="1"/>
  <c r="H19" i="25"/>
  <c r="H42" s="1"/>
  <c r="H67" s="1"/>
  <c r="N27" i="22" s="1"/>
  <c r="J29" i="25"/>
  <c r="J52" s="1"/>
  <c r="J77" s="1"/>
  <c r="P37" i="22" s="1"/>
  <c r="M27" i="25"/>
  <c r="M50" s="1"/>
  <c r="M75" s="1"/>
  <c r="S35" i="22" s="1"/>
  <c r="P27" i="19"/>
  <c r="P50" s="1"/>
  <c r="P75" s="1"/>
  <c r="V17" i="22" s="1"/>
  <c r="X26" i="19"/>
  <c r="W28"/>
  <c r="W51" s="1"/>
  <c r="W76" s="1"/>
  <c r="AC18" i="22" s="1"/>
  <c r="X20" i="25"/>
  <c r="W23"/>
  <c r="W46" s="1"/>
  <c r="W71" s="1"/>
  <c r="AC31" i="22" s="1"/>
  <c r="J20" i="19"/>
  <c r="J43" s="1"/>
  <c r="J68" s="1"/>
  <c r="P10" i="22" s="1"/>
  <c r="K23" i="25"/>
  <c r="K46" s="1"/>
  <c r="K71" s="1"/>
  <c r="Q31" i="22" s="1"/>
  <c r="U26" i="19"/>
  <c r="U49" s="1"/>
  <c r="U74" s="1"/>
  <c r="AA16" i="22" s="1"/>
  <c r="E18" i="25"/>
  <c r="E41" s="1"/>
  <c r="E66" s="1"/>
  <c r="K26" i="22" s="1"/>
  <c r="U30" i="19"/>
  <c r="U53" s="1"/>
  <c r="U78" s="1"/>
  <c r="AA20" i="22" s="1"/>
  <c r="Q26" i="25"/>
  <c r="Q49" s="1"/>
  <c r="Q74" s="1"/>
  <c r="W34" i="22" s="1"/>
  <c r="L20" i="25"/>
  <c r="L43" s="1"/>
  <c r="L68" s="1"/>
  <c r="R28" i="22" s="1"/>
  <c r="I21" i="25"/>
  <c r="I44" s="1"/>
  <c r="I69" s="1"/>
  <c r="O29" i="22" s="1"/>
  <c r="O27" i="25"/>
  <c r="O50" s="1"/>
  <c r="O75" s="1"/>
  <c r="U35" i="22" s="1"/>
  <c r="Q20" i="25"/>
  <c r="Q43" s="1"/>
  <c r="Q68" s="1"/>
  <c r="W28" i="22" s="1"/>
  <c r="W24" i="25"/>
  <c r="W47" s="1"/>
  <c r="W72" s="1"/>
  <c r="AC32" i="22" s="1"/>
  <c r="Q26" i="19"/>
  <c r="Q49" s="1"/>
  <c r="Q74" s="1"/>
  <c r="W16" i="22" s="1"/>
  <c r="L24" i="25"/>
  <c r="L47" s="1"/>
  <c r="L72" s="1"/>
  <c r="R32" i="22" s="1"/>
  <c r="H25" i="19"/>
  <c r="H48" s="1"/>
  <c r="H73" s="1"/>
  <c r="N15" i="22" s="1"/>
  <c r="E24" i="19"/>
  <c r="E47" s="1"/>
  <c r="E72" s="1"/>
  <c r="K14" i="22" s="1"/>
  <c r="O25" i="25"/>
  <c r="O48" s="1"/>
  <c r="O73" s="1"/>
  <c r="U33" i="22" s="1"/>
  <c r="Q24" i="19"/>
  <c r="Q47" s="1"/>
  <c r="Q72" s="1"/>
  <c r="W14" i="22" s="1"/>
  <c r="P30" i="25"/>
  <c r="P53" s="1"/>
  <c r="P78" s="1"/>
  <c r="V38" i="22" s="1"/>
  <c r="T28" i="25"/>
  <c r="T51" s="1"/>
  <c r="T76" s="1"/>
  <c r="Z36" i="22" s="1"/>
  <c r="E14" i="25"/>
  <c r="N16"/>
  <c r="N39" s="1"/>
  <c r="N64" s="1"/>
  <c r="T24" i="22" s="1"/>
  <c r="I14" i="25"/>
  <c r="I37" s="1"/>
  <c r="I62" s="1"/>
  <c r="O22" i="22" s="1"/>
  <c r="T23" i="25"/>
  <c r="T46" s="1"/>
  <c r="T71" s="1"/>
  <c r="Z31" i="22" s="1"/>
  <c r="R24" i="25"/>
  <c r="R47" s="1"/>
  <c r="R72" s="1"/>
  <c r="X32" i="22" s="1"/>
  <c r="H28" i="25"/>
  <c r="H51" s="1"/>
  <c r="H76" s="1"/>
  <c r="N36" i="22" s="1"/>
  <c r="T17" i="25"/>
  <c r="T40" s="1"/>
  <c r="T65" s="1"/>
  <c r="Z25" i="22" s="1"/>
  <c r="J30" i="19"/>
  <c r="J53" s="1"/>
  <c r="J78" s="1"/>
  <c r="P20" i="22" s="1"/>
  <c r="S19" i="19"/>
  <c r="S42" s="1"/>
  <c r="S67" s="1"/>
  <c r="Y9" i="22" s="1"/>
  <c r="K22" i="25"/>
  <c r="K45" s="1"/>
  <c r="K70" s="1"/>
  <c r="Q30" i="22" s="1"/>
  <c r="K24" i="25"/>
  <c r="K47" s="1"/>
  <c r="K72" s="1"/>
  <c r="Q32" i="22" s="1"/>
  <c r="Q25" i="25"/>
  <c r="Q48" s="1"/>
  <c r="Q73" s="1"/>
  <c r="W33" i="22" s="1"/>
  <c r="Q18" i="25"/>
  <c r="Q41" s="1"/>
  <c r="Q66" s="1"/>
  <c r="W26" i="22" s="1"/>
  <c r="Q20" i="19"/>
  <c r="Q43" s="1"/>
  <c r="Q68" s="1"/>
  <c r="W10" i="22" s="1"/>
  <c r="T18" i="19"/>
  <c r="T41" s="1"/>
  <c r="T66" s="1"/>
  <c r="Z8" i="22" s="1"/>
  <c r="L26" i="25"/>
  <c r="L49" s="1"/>
  <c r="L74" s="1"/>
  <c r="R34" i="22" s="1"/>
  <c r="N18" i="25"/>
  <c r="N41" s="1"/>
  <c r="N66" s="1"/>
  <c r="T26" i="22" s="1"/>
  <c r="G20" i="25"/>
  <c r="G43" s="1"/>
  <c r="G68" s="1"/>
  <c r="M28" i="22" s="1"/>
  <c r="L17" i="25"/>
  <c r="L40" s="1"/>
  <c r="L65" s="1"/>
  <c r="R25" i="22" s="1"/>
  <c r="V30" i="25"/>
  <c r="V53" s="1"/>
  <c r="V78" s="1"/>
  <c r="AB38" i="22" s="1"/>
  <c r="J17" i="19"/>
  <c r="J40" s="1"/>
  <c r="J65" s="1"/>
  <c r="P7" i="22" s="1"/>
  <c r="S19" i="25"/>
  <c r="S42" s="1"/>
  <c r="S67" s="1"/>
  <c r="Y27" i="22" s="1"/>
  <c r="R27" i="19"/>
  <c r="R50" s="1"/>
  <c r="R75" s="1"/>
  <c r="X17" i="22" s="1"/>
  <c r="I22" i="19"/>
  <c r="I45" s="1"/>
  <c r="I70" s="1"/>
  <c r="O12" i="22" s="1"/>
  <c r="X28" i="25"/>
  <c r="H24" i="19"/>
  <c r="H47" s="1"/>
  <c r="H72" s="1"/>
  <c r="N14" i="22" s="1"/>
  <c r="X25" i="25"/>
  <c r="Q29" i="19"/>
  <c r="Q52" s="1"/>
  <c r="Q77" s="1"/>
  <c r="W19" i="22" s="1"/>
  <c r="W18" i="25"/>
  <c r="W41" s="1"/>
  <c r="W66" s="1"/>
  <c r="AC26" i="22" s="1"/>
  <c r="I19" i="19"/>
  <c r="I42" s="1"/>
  <c r="I67" s="1"/>
  <c r="O9" i="22" s="1"/>
  <c r="F19" i="19"/>
  <c r="F42" s="1"/>
  <c r="F67" s="1"/>
  <c r="L9" i="22" s="1"/>
  <c r="J26" i="19"/>
  <c r="J49" s="1"/>
  <c r="J74" s="1"/>
  <c r="P16" i="22" s="1"/>
  <c r="G27" i="25"/>
  <c r="G50" s="1"/>
  <c r="G75" s="1"/>
  <c r="M35" i="22" s="1"/>
  <c r="G23" i="19"/>
  <c r="G46" s="1"/>
  <c r="G71" s="1"/>
  <c r="M13" i="22" s="1"/>
  <c r="U20" i="19"/>
  <c r="U43" s="1"/>
  <c r="U68" s="1"/>
  <c r="AA10" i="22" s="1"/>
  <c r="L14" i="25"/>
  <c r="L37" s="1"/>
  <c r="L62" s="1"/>
  <c r="R22" i="22" s="1"/>
  <c r="U22" i="19"/>
  <c r="U45" s="1"/>
  <c r="U70" s="1"/>
  <c r="AA12" i="22" s="1"/>
  <c r="O20" i="19"/>
  <c r="O43" s="1"/>
  <c r="O68" s="1"/>
  <c r="U10" i="22" s="1"/>
  <c r="T30" i="25"/>
  <c r="T53" s="1"/>
  <c r="T78" s="1"/>
  <c r="Z38" i="22" s="1"/>
  <c r="J17" i="25"/>
  <c r="J40" s="1"/>
  <c r="J65" s="1"/>
  <c r="P25" i="22" s="1"/>
  <c r="G23" i="25"/>
  <c r="G46" s="1"/>
  <c r="G71" s="1"/>
  <c r="M31" i="22" s="1"/>
  <c r="U15" i="25"/>
  <c r="U38" s="1"/>
  <c r="U63" s="1"/>
  <c r="AA23" i="22" s="1"/>
  <c r="U18" i="25"/>
  <c r="U41" s="1"/>
  <c r="U66" s="1"/>
  <c r="AA26" i="22" s="1"/>
  <c r="M14" i="19"/>
  <c r="M37" s="1"/>
  <c r="M62" s="1"/>
  <c r="S4" i="22" s="1"/>
  <c r="N26" i="25"/>
  <c r="N49" s="1"/>
  <c r="N74" s="1"/>
  <c r="T34" i="22" s="1"/>
  <c r="N29" i="19"/>
  <c r="N52" s="1"/>
  <c r="N77" s="1"/>
  <c r="T19" i="22" s="1"/>
  <c r="G22" i="19"/>
  <c r="G45" s="1"/>
  <c r="G70" s="1"/>
  <c r="M12" i="22" s="1"/>
  <c r="K29" i="25"/>
  <c r="K52" s="1"/>
  <c r="K77" s="1"/>
  <c r="Q37" i="22" s="1"/>
  <c r="L14" i="19"/>
  <c r="L37" s="1"/>
  <c r="L62" s="1"/>
  <c r="R4" i="22" s="1"/>
  <c r="N23" i="19"/>
  <c r="N46" s="1"/>
  <c r="N71" s="1"/>
  <c r="T13" i="22" s="1"/>
  <c r="P17" i="25"/>
  <c r="P40" s="1"/>
  <c r="P65" s="1"/>
  <c r="V25" i="22" s="1"/>
  <c r="O19" i="25"/>
  <c r="O42" s="1"/>
  <c r="O67" s="1"/>
  <c r="U27" i="22" s="1"/>
  <c r="P17" i="19"/>
  <c r="P40" s="1"/>
  <c r="P65" s="1"/>
  <c r="V7" i="22" s="1"/>
  <c r="W13" i="19"/>
  <c r="X21" i="25"/>
  <c r="W30"/>
  <c r="W53" s="1"/>
  <c r="W78" s="1"/>
  <c r="AC38" i="22" s="1"/>
  <c r="Q28" i="19"/>
  <c r="Q51" s="1"/>
  <c r="Q76" s="1"/>
  <c r="W18" i="22" s="1"/>
  <c r="W28" i="25"/>
  <c r="W51" s="1"/>
  <c r="W76" s="1"/>
  <c r="AC36" i="22" s="1"/>
  <c r="V21" i="25"/>
  <c r="V44" s="1"/>
  <c r="V69" s="1"/>
  <c r="AB29" i="22" s="1"/>
  <c r="H26" i="25"/>
  <c r="H49" s="1"/>
  <c r="H74" s="1"/>
  <c r="N34" i="22" s="1"/>
  <c r="W20" i="25"/>
  <c r="W43" s="1"/>
  <c r="W68" s="1"/>
  <c r="AC28" i="22" s="1"/>
  <c r="K14" i="19"/>
  <c r="K37" s="1"/>
  <c r="K62" s="1"/>
  <c r="Q4" i="22" s="1"/>
  <c r="I17" i="19"/>
  <c r="I40" s="1"/>
  <c r="I65" s="1"/>
  <c r="O7" i="22" s="1"/>
  <c r="P29" i="19"/>
  <c r="P52" s="1"/>
  <c r="P77" s="1"/>
  <c r="V19" i="22" s="1"/>
  <c r="X13" i="25"/>
  <c r="P16" i="19"/>
  <c r="P39" s="1"/>
  <c r="P64" s="1"/>
  <c r="V6" i="22" s="1"/>
  <c r="V30" i="19"/>
  <c r="V53" s="1"/>
  <c r="V78" s="1"/>
  <c r="AB20" i="22" s="1"/>
  <c r="O15" i="25"/>
  <c r="O38" s="1"/>
  <c r="O63" s="1"/>
  <c r="U23" i="22" s="1"/>
  <c r="W19" i="25"/>
  <c r="W42" s="1"/>
  <c r="W67" s="1"/>
  <c r="AC27" i="22" s="1"/>
  <c r="N27" i="19"/>
  <c r="N50" s="1"/>
  <c r="N75" s="1"/>
  <c r="T17" i="22" s="1"/>
  <c r="H29" i="19"/>
  <c r="H52" s="1"/>
  <c r="H77" s="1"/>
  <c r="N19" i="22" s="1"/>
  <c r="R22" i="19"/>
  <c r="R45" s="1"/>
  <c r="R70" s="1"/>
  <c r="X12" i="22" s="1"/>
  <c r="Q30" i="19"/>
  <c r="Q53" s="1"/>
  <c r="Q78" s="1"/>
  <c r="W20" i="22" s="1"/>
  <c r="N28" i="19"/>
  <c r="N51" s="1"/>
  <c r="N76" s="1"/>
  <c r="T18" i="22" s="1"/>
  <c r="R17" i="19"/>
  <c r="R40" s="1"/>
  <c r="R65" s="1"/>
  <c r="X7" i="22" s="1"/>
  <c r="K16" i="19"/>
  <c r="K39" s="1"/>
  <c r="K64" s="1"/>
  <c r="Q6" i="22" s="1"/>
  <c r="F16" i="25"/>
  <c r="F39" s="1"/>
  <c r="F64" s="1"/>
  <c r="L24" i="22" s="1"/>
  <c r="S23" i="25"/>
  <c r="S46" s="1"/>
  <c r="S71" s="1"/>
  <c r="Y31" i="22" s="1"/>
  <c r="V27" i="25"/>
  <c r="V50" s="1"/>
  <c r="V75" s="1"/>
  <c r="AB35" i="22" s="1"/>
  <c r="X20" i="19"/>
  <c r="S18"/>
  <c r="S41" s="1"/>
  <c r="S66" s="1"/>
  <c r="Y8" i="22" s="1"/>
  <c r="N17" i="25"/>
  <c r="N40" s="1"/>
  <c r="N65" s="1"/>
  <c r="T25" i="22" s="1"/>
  <c r="U24" i="19"/>
  <c r="U47" s="1"/>
  <c r="U72" s="1"/>
  <c r="AA14" i="22" s="1"/>
  <c r="X27" i="25"/>
  <c r="G19"/>
  <c r="G42" s="1"/>
  <c r="G67" s="1"/>
  <c r="M27" i="22" s="1"/>
  <c r="O22" i="25"/>
  <c r="O45" s="1"/>
  <c r="O70" s="1"/>
  <c r="U30" i="22" s="1"/>
  <c r="Q19" i="25"/>
  <c r="Q42" s="1"/>
  <c r="Q67" s="1"/>
  <c r="W27" i="22" s="1"/>
  <c r="H23" i="19"/>
  <c r="H46" s="1"/>
  <c r="H71" s="1"/>
  <c r="N13" i="22" s="1"/>
  <c r="E25" i="19"/>
  <c r="E48" s="1"/>
  <c r="E73" s="1"/>
  <c r="K15" i="22" s="1"/>
  <c r="E26" i="25"/>
  <c r="E49" s="1"/>
  <c r="E74" s="1"/>
  <c r="K34" i="22" s="1"/>
  <c r="S24" i="25"/>
  <c r="S47" s="1"/>
  <c r="S72" s="1"/>
  <c r="Y32" i="22" s="1"/>
  <c r="T26" i="25"/>
  <c r="T49" s="1"/>
  <c r="T74" s="1"/>
  <c r="Z34" i="22" s="1"/>
  <c r="E19" i="19"/>
  <c r="E42" s="1"/>
  <c r="E67" s="1"/>
  <c r="K9" i="22" s="1"/>
  <c r="E22" i="19"/>
  <c r="E45" s="1"/>
  <c r="E70" s="1"/>
  <c r="K12" i="22" s="1"/>
  <c r="Q15" i="25"/>
  <c r="Q38" s="1"/>
  <c r="Q63" s="1"/>
  <c r="W23" i="22" s="1"/>
  <c r="X18" i="25"/>
  <c r="I21" i="19"/>
  <c r="I44" s="1"/>
  <c r="I69" s="1"/>
  <c r="O11" i="22" s="1"/>
  <c r="W16" i="19"/>
  <c r="W39" s="1"/>
  <c r="W64" s="1"/>
  <c r="AC6" i="22" s="1"/>
  <c r="N20" i="25"/>
  <c r="N43" s="1"/>
  <c r="N68" s="1"/>
  <c r="T28" i="22" s="1"/>
  <c r="G21" i="25"/>
  <c r="G44" s="1"/>
  <c r="G69" s="1"/>
  <c r="M29" i="22" s="1"/>
  <c r="L15" i="19"/>
  <c r="L38" s="1"/>
  <c r="L63" s="1"/>
  <c r="R5" i="22" s="1"/>
  <c r="I29" i="19"/>
  <c r="I52" s="1"/>
  <c r="I77" s="1"/>
  <c r="O19" i="22" s="1"/>
  <c r="J29" i="19"/>
  <c r="J52" s="1"/>
  <c r="J77" s="1"/>
  <c r="P19" i="22" s="1"/>
  <c r="X19" i="19"/>
  <c r="N13"/>
  <c r="I28"/>
  <c r="I51" s="1"/>
  <c r="I76" s="1"/>
  <c r="O18" i="22" s="1"/>
  <c r="W24" i="19"/>
  <c r="W47" s="1"/>
  <c r="W72" s="1"/>
  <c r="AC14" i="22" s="1"/>
  <c r="L26" i="19"/>
  <c r="L49" s="1"/>
  <c r="L74" s="1"/>
  <c r="R16" i="22" s="1"/>
  <c r="U27" i="25"/>
  <c r="U50" s="1"/>
  <c r="U75" s="1"/>
  <c r="AA35" i="22" s="1"/>
  <c r="J14" i="19"/>
  <c r="J37" s="1"/>
  <c r="J62" s="1"/>
  <c r="P4" i="22" s="1"/>
  <c r="R29" i="19"/>
  <c r="R52" s="1"/>
  <c r="R77" s="1"/>
  <c r="X19" i="22" s="1"/>
  <c r="L27" i="25"/>
  <c r="L50" s="1"/>
  <c r="L75" s="1"/>
  <c r="R35" i="22" s="1"/>
  <c r="X16" i="25"/>
  <c r="U21" i="19"/>
  <c r="U44" s="1"/>
  <c r="U69" s="1"/>
  <c r="AA11" i="22" s="1"/>
  <c r="E18" i="19"/>
  <c r="E41" s="1"/>
  <c r="E66" s="1"/>
  <c r="K8" i="22" s="1"/>
  <c r="N30" i="19"/>
  <c r="N53" s="1"/>
  <c r="N78" s="1"/>
  <c r="T20" i="22" s="1"/>
  <c r="X22" i="19"/>
  <c r="P16" i="25"/>
  <c r="P39" s="1"/>
  <c r="P64" s="1"/>
  <c r="V24" i="22" s="1"/>
  <c r="J26" i="25"/>
  <c r="J49" s="1"/>
  <c r="J74" s="1"/>
  <c r="P34" i="22" s="1"/>
  <c r="S13" i="25"/>
  <c r="U29" i="19"/>
  <c r="U52" s="1"/>
  <c r="U77" s="1"/>
  <c r="AA19" i="22" s="1"/>
  <c r="J27" i="25"/>
  <c r="J50" s="1"/>
  <c r="J75" s="1"/>
  <c r="P35" i="22" s="1"/>
  <c r="N26" i="19"/>
  <c r="N49" s="1"/>
  <c r="N74" s="1"/>
  <c r="T16" i="22" s="1"/>
  <c r="I30" i="19"/>
  <c r="I53" s="1"/>
  <c r="I78" s="1"/>
  <c r="O20" i="22" s="1"/>
  <c r="O19" i="19"/>
  <c r="O42" s="1"/>
  <c r="O67" s="1"/>
  <c r="U9" i="22" s="1"/>
  <c r="R25" i="19"/>
  <c r="R48" s="1"/>
  <c r="R73" s="1"/>
  <c r="X15" i="22" s="1"/>
  <c r="J24" i="25"/>
  <c r="J47" s="1"/>
  <c r="J72" s="1"/>
  <c r="P32" i="22" s="1"/>
  <c r="F18" i="25"/>
  <c r="F41" s="1"/>
  <c r="F66" s="1"/>
  <c r="L26" i="22" s="1"/>
  <c r="P24" i="19"/>
  <c r="P47" s="1"/>
  <c r="P72" s="1"/>
  <c r="V14" i="22" s="1"/>
  <c r="X25" i="19"/>
  <c r="M28"/>
  <c r="M51" s="1"/>
  <c r="M76" s="1"/>
  <c r="S18" i="22" s="1"/>
  <c r="O30" i="25"/>
  <c r="O53" s="1"/>
  <c r="O78" s="1"/>
  <c r="U38" i="22" s="1"/>
  <c r="H14" i="25"/>
  <c r="H37" s="1"/>
  <c r="H62" s="1"/>
  <c r="N22" i="22" s="1"/>
  <c r="V13" i="25"/>
  <c r="X14"/>
  <c r="R20" i="19"/>
  <c r="R43" s="1"/>
  <c r="R68" s="1"/>
  <c r="X10" i="22" s="1"/>
  <c r="L30" i="19"/>
  <c r="L53" s="1"/>
  <c r="L78" s="1"/>
  <c r="R20" i="22" s="1"/>
  <c r="H16" i="25"/>
  <c r="H39" s="1"/>
  <c r="H64" s="1"/>
  <c r="N24" i="22" s="1"/>
  <c r="W17" i="25"/>
  <c r="W40" s="1"/>
  <c r="W65" s="1"/>
  <c r="AC25" i="22" s="1"/>
  <c r="I18" i="25"/>
  <c r="I41" s="1"/>
  <c r="I66" s="1"/>
  <c r="O26" i="22" s="1"/>
  <c r="E16" i="25"/>
  <c r="E39" s="1"/>
  <c r="E64" s="1"/>
  <c r="K24" i="22" s="1"/>
  <c r="H26" i="19"/>
  <c r="H49" s="1"/>
  <c r="H74" s="1"/>
  <c r="N16" i="22" s="1"/>
  <c r="H28" i="19"/>
  <c r="H51" s="1"/>
  <c r="H76" s="1"/>
  <c r="N18" i="22" s="1"/>
  <c r="H30" i="25"/>
  <c r="H53" s="1"/>
  <c r="H78" s="1"/>
  <c r="N38" i="22" s="1"/>
  <c r="E25" i="25"/>
  <c r="E48" s="1"/>
  <c r="E73" s="1"/>
  <c r="K33" i="22" s="1"/>
  <c r="Q17" i="19"/>
  <c r="Q40" s="1"/>
  <c r="Q65" s="1"/>
  <c r="W7" i="22" s="1"/>
  <c r="I17" i="25"/>
  <c r="I40" s="1"/>
  <c r="I65" s="1"/>
  <c r="O25" i="22" s="1"/>
  <c r="O28" i="25"/>
  <c r="O51" s="1"/>
  <c r="O76" s="1"/>
  <c r="U36" i="22" s="1"/>
  <c r="F25" i="25"/>
  <c r="F48" s="1"/>
  <c r="F73" s="1"/>
  <c r="L33" i="22" s="1"/>
  <c r="V18" i="25"/>
  <c r="V41" s="1"/>
  <c r="V66" s="1"/>
  <c r="AB26" i="22" s="1"/>
  <c r="X28" i="19"/>
  <c r="S15" i="25"/>
  <c r="S38" s="1"/>
  <c r="S63" s="1"/>
  <c r="Y23" i="22" s="1"/>
  <c r="V25" i="19"/>
  <c r="V48" s="1"/>
  <c r="V73" s="1"/>
  <c r="AB15" i="22" s="1"/>
  <c r="P23" i="25"/>
  <c r="P46" s="1"/>
  <c r="P71" s="1"/>
  <c r="V31" i="22" s="1"/>
  <c r="L22" i="25"/>
  <c r="L45" s="1"/>
  <c r="L70" s="1"/>
  <c r="R30" i="22" s="1"/>
  <c r="I20" i="19"/>
  <c r="I43" s="1"/>
  <c r="I68" s="1"/>
  <c r="O10" i="22" s="1"/>
  <c r="P23" i="19"/>
  <c r="P46" s="1"/>
  <c r="P71" s="1"/>
  <c r="V13" i="22" s="1"/>
  <c r="O29" i="25"/>
  <c r="O52" s="1"/>
  <c r="O77" s="1"/>
  <c r="U37" i="22" s="1"/>
  <c r="N19" i="25"/>
  <c r="N42" s="1"/>
  <c r="N67" s="1"/>
  <c r="T27" i="22" s="1"/>
  <c r="T19" i="19"/>
  <c r="T42" s="1"/>
  <c r="T67" s="1"/>
  <c r="Z9" i="22" s="1"/>
  <c r="E15" i="19"/>
  <c r="E38" s="1"/>
  <c r="E63" s="1"/>
  <c r="K5" i="22" s="1"/>
  <c r="T16" i="25"/>
  <c r="T39" s="1"/>
  <c r="T64" s="1"/>
  <c r="Z24" i="22" s="1"/>
  <c r="H21" i="25"/>
  <c r="H44" s="1"/>
  <c r="H69" s="1"/>
  <c r="N29" i="22" s="1"/>
  <c r="W25" i="19"/>
  <c r="W48" s="1"/>
  <c r="W73" s="1"/>
  <c r="AC15" i="22" s="1"/>
  <c r="F17" i="19"/>
  <c r="F40" s="1"/>
  <c r="F65" s="1"/>
  <c r="L7" i="22" s="1"/>
  <c r="E27" i="25"/>
  <c r="E50" s="1"/>
  <c r="E75" s="1"/>
  <c r="K35" i="22" s="1"/>
  <c r="K25" i="19"/>
  <c r="K48" s="1"/>
  <c r="K73" s="1"/>
  <c r="Q15" i="22" s="1"/>
  <c r="U25" i="25"/>
  <c r="U48" s="1"/>
  <c r="U73" s="1"/>
  <c r="AA33" i="22" s="1"/>
  <c r="H22" i="25"/>
  <c r="H45" s="1"/>
  <c r="H70" s="1"/>
  <c r="N30" i="22" s="1"/>
  <c r="H27" i="19"/>
  <c r="H50" s="1"/>
  <c r="H75" s="1"/>
  <c r="N17" i="22" s="1"/>
  <c r="M25" i="25"/>
  <c r="M48" s="1"/>
  <c r="M73" s="1"/>
  <c r="S33" i="22" s="1"/>
  <c r="L20" i="19"/>
  <c r="L43" s="1"/>
  <c r="L68" s="1"/>
  <c r="R10" i="22" s="1"/>
  <c r="L16" i="19"/>
  <c r="L39" s="1"/>
  <c r="L64" s="1"/>
  <c r="R6" i="22" s="1"/>
  <c r="P22" i="25"/>
  <c r="P45" s="1"/>
  <c r="P70" s="1"/>
  <c r="V30" i="22" s="1"/>
  <c r="P28" i="19"/>
  <c r="P51" s="1"/>
  <c r="P76" s="1"/>
  <c r="V18" i="22" s="1"/>
  <c r="E20" i="25"/>
  <c r="E43" s="1"/>
  <c r="E68" s="1"/>
  <c r="K28" i="22" s="1"/>
  <c r="P26" i="19"/>
  <c r="P49" s="1"/>
  <c r="P74" s="1"/>
  <c r="V16" i="22" s="1"/>
  <c r="L19" i="19"/>
  <c r="L42" s="1"/>
  <c r="L67" s="1"/>
  <c r="R9" i="22" s="1"/>
  <c r="W26" i="19"/>
  <c r="W49" s="1"/>
  <c r="W74" s="1"/>
  <c r="AC16" i="22" s="1"/>
  <c r="S22" i="19"/>
  <c r="S45" s="1"/>
  <c r="S70" s="1"/>
  <c r="Y12" i="22" s="1"/>
  <c r="M13" i="19"/>
  <c r="R20" i="25"/>
  <c r="R43" s="1"/>
  <c r="R68" s="1"/>
  <c r="X28" i="22" s="1"/>
  <c r="P19" i="25"/>
  <c r="P42" s="1"/>
  <c r="P67" s="1"/>
  <c r="V27" i="22" s="1"/>
  <c r="P26" i="25"/>
  <c r="P49" s="1"/>
  <c r="P74" s="1"/>
  <c r="V34" i="22" s="1"/>
  <c r="U23" i="19"/>
  <c r="U46" s="1"/>
  <c r="U71" s="1"/>
  <c r="AA13" i="22" s="1"/>
  <c r="V16" i="19"/>
  <c r="V39" s="1"/>
  <c r="V64" s="1"/>
  <c r="AB6" i="22" s="1"/>
  <c r="X16" i="19"/>
  <c r="P24" i="25"/>
  <c r="P47" s="1"/>
  <c r="P72" s="1"/>
  <c r="V32" i="22" s="1"/>
  <c r="Q27" i="25"/>
  <c r="Q50" s="1"/>
  <c r="Q75" s="1"/>
  <c r="W35" i="22" s="1"/>
  <c r="Q19" i="19"/>
  <c r="Q42" s="1"/>
  <c r="Q67" s="1"/>
  <c r="W9" i="22" s="1"/>
  <c r="Q16" i="19"/>
  <c r="Q39" s="1"/>
  <c r="Q64" s="1"/>
  <c r="W6" i="22" s="1"/>
  <c r="F27" i="19"/>
  <c r="F50" s="1"/>
  <c r="F75" s="1"/>
  <c r="L17" i="22" s="1"/>
  <c r="U17" i="25"/>
  <c r="U40" s="1"/>
  <c r="U65" s="1"/>
  <c r="AA25" i="22" s="1"/>
  <c r="X24" i="19"/>
  <c r="V27"/>
  <c r="V50" s="1"/>
  <c r="V75" s="1"/>
  <c r="AB17" i="22" s="1"/>
  <c r="M13" i="25"/>
  <c r="W22"/>
  <c r="W45" s="1"/>
  <c r="W70" s="1"/>
  <c r="AC30" i="22" s="1"/>
  <c r="F13" i="19"/>
  <c r="G25" i="25"/>
  <c r="G48" s="1"/>
  <c r="G73" s="1"/>
  <c r="M33" i="22" s="1"/>
  <c r="H13" i="19"/>
  <c r="O29"/>
  <c r="O52" s="1"/>
  <c r="O77" s="1"/>
  <c r="U19" i="22" s="1"/>
  <c r="K30" i="25"/>
  <c r="K53" s="1"/>
  <c r="K78" s="1"/>
  <c r="Q38" i="22" s="1"/>
  <c r="G22" i="25"/>
  <c r="G45" s="1"/>
  <c r="G70" s="1"/>
  <c r="M30" i="22" s="1"/>
  <c r="E17" i="25"/>
  <c r="E40" s="1"/>
  <c r="E65" s="1"/>
  <c r="U14"/>
  <c r="U37" s="1"/>
  <c r="U62" s="1"/>
  <c r="AA22" i="22" s="1"/>
  <c r="V23" i="25"/>
  <c r="V46" s="1"/>
  <c r="V71" s="1"/>
  <c r="AB31" i="22" s="1"/>
  <c r="M17" i="25"/>
  <c r="M40" s="1"/>
  <c r="M65" s="1"/>
  <c r="S25" i="22" s="1"/>
  <c r="M21" i="19"/>
  <c r="M44" s="1"/>
  <c r="M69" s="1"/>
  <c r="S11" i="22" s="1"/>
  <c r="S21" i="25"/>
  <c r="S44" s="1"/>
  <c r="S69" s="1"/>
  <c r="Y29" i="22" s="1"/>
  <c r="F20" i="19"/>
  <c r="F43" s="1"/>
  <c r="F68" s="1"/>
  <c r="L10" i="22" s="1"/>
  <c r="M17" i="19"/>
  <c r="M40" s="1"/>
  <c r="M65" s="1"/>
  <c r="S7" i="22" s="1"/>
  <c r="T27" i="25"/>
  <c r="T50" s="1"/>
  <c r="T75" s="1"/>
  <c r="Z35" i="22" s="1"/>
  <c r="O22" i="19"/>
  <c r="O45" s="1"/>
  <c r="O70" s="1"/>
  <c r="U12" i="22" s="1"/>
  <c r="T23" i="19"/>
  <c r="T46" s="1"/>
  <c r="T71" s="1"/>
  <c r="Z13" i="22" s="1"/>
  <c r="G13" i="19"/>
  <c r="M27"/>
  <c r="M50" s="1"/>
  <c r="M75" s="1"/>
  <c r="S17" i="22" s="1"/>
  <c r="U21" i="25"/>
  <c r="U44" s="1"/>
  <c r="U69" s="1"/>
  <c r="AA29" i="22" s="1"/>
  <c r="K19" i="19"/>
  <c r="K42" s="1"/>
  <c r="K67" s="1"/>
  <c r="Q9" i="22" s="1"/>
  <c r="E22" i="25"/>
  <c r="E45" s="1"/>
  <c r="E70" s="1"/>
  <c r="K30" i="22" s="1"/>
  <c r="O15" i="19"/>
  <c r="O38" s="1"/>
  <c r="O63" s="1"/>
  <c r="U5" i="22" s="1"/>
  <c r="W27" i="19"/>
  <c r="W50" s="1"/>
  <c r="W75" s="1"/>
  <c r="AC17" i="22" s="1"/>
  <c r="K16" i="25"/>
  <c r="K39" s="1"/>
  <c r="K64" s="1"/>
  <c r="Q24" i="22" s="1"/>
  <c r="J23" i="25"/>
  <c r="J46" s="1"/>
  <c r="J71" s="1"/>
  <c r="P31" i="22" s="1"/>
  <c r="Q21" i="19"/>
  <c r="Q44" s="1"/>
  <c r="Q69" s="1"/>
  <c r="W11" i="22" s="1"/>
  <c r="W15" i="25"/>
  <c r="W38" s="1"/>
  <c r="W63" s="1"/>
  <c r="AC23" i="22" s="1"/>
  <c r="L25" i="25"/>
  <c r="L48" s="1"/>
  <c r="L73" s="1"/>
  <c r="R33" i="22" s="1"/>
  <c r="J28" i="25"/>
  <c r="J51" s="1"/>
  <c r="J76" s="1"/>
  <c r="P36" i="22" s="1"/>
  <c r="F14" i="25"/>
  <c r="F37" s="1"/>
  <c r="F62" s="1"/>
  <c r="L22" i="22" s="1"/>
  <c r="F23" i="25"/>
  <c r="F46" s="1"/>
  <c r="F71" s="1"/>
  <c r="L31" i="22" s="1"/>
  <c r="P14" i="25"/>
  <c r="P37" s="1"/>
  <c r="P62" s="1"/>
  <c r="V22" i="22" s="1"/>
  <c r="R14" i="25"/>
  <c r="R37" s="1"/>
  <c r="R62" s="1"/>
  <c r="X22" i="22" s="1"/>
  <c r="P15" i="19"/>
  <c r="P38" s="1"/>
  <c r="P63" s="1"/>
  <c r="V5" i="22" s="1"/>
  <c r="R21" i="19"/>
  <c r="R44" s="1"/>
  <c r="R69" s="1"/>
  <c r="X11" i="22" s="1"/>
  <c r="L15" i="25"/>
  <c r="L38" s="1"/>
  <c r="L63" s="1"/>
  <c r="R23" i="22" s="1"/>
  <c r="N24" i="25"/>
  <c r="N47" s="1"/>
  <c r="N72" s="1"/>
  <c r="T32" i="22" s="1"/>
  <c r="S17" i="25"/>
  <c r="S40" s="1"/>
  <c r="S65" s="1"/>
  <c r="Y25" i="22" s="1"/>
  <c r="T17" i="19"/>
  <c r="T40" s="1"/>
  <c r="T65" s="1"/>
  <c r="Z7" i="22" s="1"/>
  <c r="G17" i="19"/>
  <c r="G40" s="1"/>
  <c r="G65" s="1"/>
  <c r="M7" i="22" s="1"/>
  <c r="M28" i="25"/>
  <c r="M51" s="1"/>
  <c r="M76" s="1"/>
  <c r="S36" i="22" s="1"/>
  <c r="H20" i="25"/>
  <c r="H43" s="1"/>
  <c r="H68" s="1"/>
  <c r="N28" i="22" s="1"/>
  <c r="I19" i="25"/>
  <c r="I42" s="1"/>
  <c r="I67" s="1"/>
  <c r="O27" i="22" s="1"/>
  <c r="L21" i="25"/>
  <c r="L44" s="1"/>
  <c r="L69" s="1"/>
  <c r="R29" i="22" s="1"/>
  <c r="O26" i="19"/>
  <c r="O49" s="1"/>
  <c r="O74" s="1"/>
  <c r="U16" i="22" s="1"/>
  <c r="O23" i="25"/>
  <c r="O46" s="1"/>
  <c r="O71" s="1"/>
  <c r="U31" i="22" s="1"/>
  <c r="X15" i="25"/>
  <c r="F22" i="19"/>
  <c r="F45" s="1"/>
  <c r="F70" s="1"/>
  <c r="L12" i="22" s="1"/>
  <c r="F21" i="25"/>
  <c r="F44" s="1"/>
  <c r="F69" s="1"/>
  <c r="L29" i="22" s="1"/>
  <c r="K15" i="19"/>
  <c r="K38" s="1"/>
  <c r="K63" s="1"/>
  <c r="Q5" i="22" s="1"/>
  <c r="U14" i="19"/>
  <c r="U37" s="1"/>
  <c r="U62" s="1"/>
  <c r="AA4" i="22" s="1"/>
  <c r="H30" i="19"/>
  <c r="H53" s="1"/>
  <c r="H78" s="1"/>
  <c r="N20" i="22" s="1"/>
  <c r="S30" i="25"/>
  <c r="S53" s="1"/>
  <c r="S78" s="1"/>
  <c r="Y38" i="22" s="1"/>
  <c r="R24" i="19"/>
  <c r="R47" s="1"/>
  <c r="R72" s="1"/>
  <c r="X14" i="22" s="1"/>
  <c r="T29" i="19"/>
  <c r="T52" s="1"/>
  <c r="T77" s="1"/>
  <c r="Z19" i="22" s="1"/>
  <c r="R23" i="19"/>
  <c r="R46" s="1"/>
  <c r="R71" s="1"/>
  <c r="X13" i="22" s="1"/>
  <c r="L13" i="19"/>
  <c r="K20" i="25"/>
  <c r="K43" s="1"/>
  <c r="K68" s="1"/>
  <c r="Q28" i="22" s="1"/>
  <c r="I25" i="19"/>
  <c r="I48" s="1"/>
  <c r="I73" s="1"/>
  <c r="O15" i="22" s="1"/>
  <c r="O17" i="19"/>
  <c r="O40" s="1"/>
  <c r="O65" s="1"/>
  <c r="U7" i="22" s="1"/>
  <c r="X23" i="19"/>
  <c r="N18"/>
  <c r="N41" s="1"/>
  <c r="N66" s="1"/>
  <c r="T8" i="22" s="1"/>
  <c r="T16" i="19"/>
  <c r="T39" s="1"/>
  <c r="T64" s="1"/>
  <c r="Z6" i="22" s="1"/>
  <c r="X23" i="25"/>
  <c r="H16" i="19"/>
  <c r="H39" s="1"/>
  <c r="H64" s="1"/>
  <c r="N6" i="22" s="1"/>
  <c r="F20" i="25"/>
  <c r="F43" s="1"/>
  <c r="F68" s="1"/>
  <c r="L28" i="22" s="1"/>
  <c r="L23" i="25"/>
  <c r="L46" s="1"/>
  <c r="L71" s="1"/>
  <c r="R31" i="22" s="1"/>
  <c r="K25" i="25"/>
  <c r="K48" s="1"/>
  <c r="K73" s="1"/>
  <c r="Q33" i="22" s="1"/>
  <c r="S28" i="19"/>
  <c r="S51" s="1"/>
  <c r="S76" s="1"/>
  <c r="Y18" i="22" s="1"/>
  <c r="G20" i="19"/>
  <c r="G43" s="1"/>
  <c r="G68" s="1"/>
  <c r="M10" i="22" s="1"/>
  <c r="W15" i="19"/>
  <c r="W38" s="1"/>
  <c r="W63" s="1"/>
  <c r="AC5" i="22" s="1"/>
  <c r="T13" i="25"/>
  <c r="E20" i="19"/>
  <c r="E43" s="1"/>
  <c r="E68" s="1"/>
  <c r="K10" i="22" s="1"/>
  <c r="S29" i="25"/>
  <c r="S52" s="1"/>
  <c r="S77" s="1"/>
  <c r="Y37" i="22" s="1"/>
  <c r="J28" i="19"/>
  <c r="J51" s="1"/>
  <c r="J76" s="1"/>
  <c r="P18" i="22" s="1"/>
  <c r="K24" i="19"/>
  <c r="K47" s="1"/>
  <c r="K72" s="1"/>
  <c r="Q14" i="22" s="1"/>
  <c r="H15" i="19"/>
  <c r="H38" s="1"/>
  <c r="H63" s="1"/>
  <c r="N5" i="22" s="1"/>
  <c r="N29" i="25"/>
  <c r="N52" s="1"/>
  <c r="N77" s="1"/>
  <c r="T37" i="22" s="1"/>
  <c r="L17" i="19"/>
  <c r="L40" s="1"/>
  <c r="L65" s="1"/>
  <c r="R7" i="22" s="1"/>
  <c r="X17" i="19"/>
  <c r="O30"/>
  <c r="O53" s="1"/>
  <c r="O78" s="1"/>
  <c r="U20" i="22" s="1"/>
  <c r="V21" i="19"/>
  <c r="V44" s="1"/>
  <c r="V69" s="1"/>
  <c r="AB11" i="22" s="1"/>
  <c r="Q13" i="25"/>
  <c r="R17"/>
  <c r="R40" s="1"/>
  <c r="R65" s="1"/>
  <c r="X25" i="22" s="1"/>
  <c r="F27" i="25"/>
  <c r="F50" s="1"/>
  <c r="F75" s="1"/>
  <c r="L35" i="22" s="1"/>
  <c r="N15" i="19"/>
  <c r="N38" s="1"/>
  <c r="N63" s="1"/>
  <c r="T5" i="22" s="1"/>
  <c r="I18" i="19"/>
  <c r="I41" s="1"/>
  <c r="I66" s="1"/>
  <c r="O8" i="22" s="1"/>
  <c r="X30" i="19"/>
  <c r="M16"/>
  <c r="M39" s="1"/>
  <c r="M64" s="1"/>
  <c r="S6" i="22" s="1"/>
  <c r="U16" i="25"/>
  <c r="U39" s="1"/>
  <c r="U64" s="1"/>
  <c r="AA24" i="22" s="1"/>
  <c r="F15" i="19"/>
  <c r="F38" s="1"/>
  <c r="F63" s="1"/>
  <c r="L5" i="22" s="1"/>
  <c r="K15" i="25"/>
  <c r="K38" s="1"/>
  <c r="K63" s="1"/>
  <c r="Q23" i="22" s="1"/>
  <c r="J25" i="19"/>
  <c r="J48" s="1"/>
  <c r="J73" s="1"/>
  <c r="P15" i="22" s="1"/>
  <c r="M30" i="19"/>
  <c r="M53" s="1"/>
  <c r="M78" s="1"/>
  <c r="S20" i="22" s="1"/>
  <c r="K26" i="19"/>
  <c r="K49" s="1"/>
  <c r="K74" s="1"/>
  <c r="Q16" i="22" s="1"/>
  <c r="P22" i="19"/>
  <c r="P45" s="1"/>
  <c r="P70" s="1"/>
  <c r="V12" i="22" s="1"/>
  <c r="L24" i="19"/>
  <c r="L47" s="1"/>
  <c r="L72" s="1"/>
  <c r="R14" i="22" s="1"/>
  <c r="R14" i="19"/>
  <c r="R37" s="1"/>
  <c r="R62" s="1"/>
  <c r="X4" i="22" s="1"/>
  <c r="N28" i="25"/>
  <c r="N51" s="1"/>
  <c r="N76" s="1"/>
  <c r="T36" i="22" s="1"/>
  <c r="T13" i="19"/>
  <c r="V14"/>
  <c r="V37" s="1"/>
  <c r="V62" s="1"/>
  <c r="AB4" i="22" s="1"/>
  <c r="V29" i="19"/>
  <c r="V52" s="1"/>
  <c r="V77" s="1"/>
  <c r="AB19" i="22" s="1"/>
  <c r="Q16" i="25"/>
  <c r="Q39" s="1"/>
  <c r="Q64" s="1"/>
  <c r="W24" i="22" s="1"/>
  <c r="V17" i="19"/>
  <c r="V40" s="1"/>
  <c r="V65" s="1"/>
  <c r="AB7" i="22" s="1"/>
  <c r="M18" i="25"/>
  <c r="M41" s="1"/>
  <c r="M66" s="1"/>
  <c r="S26" i="22" s="1"/>
  <c r="S16" i="19"/>
  <c r="S39" s="1"/>
  <c r="S64" s="1"/>
  <c r="Y6" i="22" s="1"/>
  <c r="T14" i="25"/>
  <c r="T37" s="1"/>
  <c r="T62" s="1"/>
  <c r="Z22" i="22" s="1"/>
  <c r="X30" i="25"/>
  <c r="J22"/>
  <c r="J45" s="1"/>
  <c r="J70" s="1"/>
  <c r="P30" i="22" s="1"/>
  <c r="S25" i="25"/>
  <c r="S48" s="1"/>
  <c r="S73" s="1"/>
  <c r="Y33" i="22" s="1"/>
  <c r="T26" i="19"/>
  <c r="T49" s="1"/>
  <c r="T74" s="1"/>
  <c r="Z16" i="22" s="1"/>
  <c r="R19" i="25"/>
  <c r="R42" s="1"/>
  <c r="R67" s="1"/>
  <c r="X27" i="22" s="1"/>
  <c r="W19" i="19"/>
  <c r="W42" s="1"/>
  <c r="W67" s="1"/>
  <c r="AC9" i="22" s="1"/>
  <c r="Q23" i="25"/>
  <c r="Q46" s="1"/>
  <c r="Q71" s="1"/>
  <c r="W31" i="22" s="1"/>
  <c r="L30" i="25"/>
  <c r="L53" s="1"/>
  <c r="L78" s="1"/>
  <c r="R38" i="22" s="1"/>
  <c r="G27" i="19"/>
  <c r="G50" s="1"/>
  <c r="G75" s="1"/>
  <c r="M17" i="22" s="1"/>
  <c r="G16" i="25"/>
  <c r="G39" s="1"/>
  <c r="G64" s="1"/>
  <c r="M24" i="22" s="1"/>
  <c r="O21" i="25"/>
  <c r="O44" s="1"/>
  <c r="O69" s="1"/>
  <c r="U29" i="22" s="1"/>
  <c r="T25" i="25"/>
  <c r="T48" s="1"/>
  <c r="T73" s="1"/>
  <c r="Z33" i="22" s="1"/>
  <c r="K22" i="19"/>
  <c r="K45" s="1"/>
  <c r="K70" s="1"/>
  <c r="Q12" i="22" s="1"/>
  <c r="G14" i="25"/>
  <c r="G37" s="1"/>
  <c r="G62" s="1"/>
  <c r="M22" i="22" s="1"/>
  <c r="H14" i="19"/>
  <c r="H37" s="1"/>
  <c r="H62" s="1"/>
  <c r="N4" i="22" s="1"/>
  <c r="P13" i="25"/>
  <c r="M25" i="19"/>
  <c r="M48" s="1"/>
  <c r="M73" s="1"/>
  <c r="S15" i="22" s="1"/>
  <c r="K14" i="25"/>
  <c r="K37" s="1"/>
  <c r="K62" s="1"/>
  <c r="Q22" i="22" s="1"/>
  <c r="X19" i="25"/>
  <c r="I14" i="19"/>
  <c r="I37" s="1"/>
  <c r="I62" s="1"/>
  <c r="O4" i="22" s="1"/>
  <c r="M15" i="19"/>
  <c r="M38" s="1"/>
  <c r="M63" s="1"/>
  <c r="S5" i="22" s="1"/>
  <c r="S26" i="25"/>
  <c r="S49" s="1"/>
  <c r="S74" s="1"/>
  <c r="Y34" i="22" s="1"/>
  <c r="K20" i="19"/>
  <c r="K43" s="1"/>
  <c r="K68" s="1"/>
  <c r="Q10" i="22" s="1"/>
  <c r="E21" i="19"/>
  <c r="E44" s="1"/>
  <c r="E69" s="1"/>
  <c r="K11" i="22" s="1"/>
  <c r="X27" i="19"/>
  <c r="F19" i="25"/>
  <c r="F42" s="1"/>
  <c r="F67" s="1"/>
  <c r="L27" i="22" s="1"/>
  <c r="E28" i="25"/>
  <c r="E51" s="1"/>
  <c r="E76" s="1"/>
  <c r="K36" i="22" s="1"/>
  <c r="J19" i="19"/>
  <c r="J42" s="1"/>
  <c r="J67" s="1"/>
  <c r="P9" i="22" s="1"/>
  <c r="V24" i="25"/>
  <c r="V47" s="1"/>
  <c r="V72" s="1"/>
  <c r="AB32" i="22" s="1"/>
  <c r="K13" i="19"/>
  <c r="N24"/>
  <c r="N47" s="1"/>
  <c r="N72" s="1"/>
  <c r="T14" i="22" s="1"/>
  <c r="U24" i="25"/>
  <c r="U47" s="1"/>
  <c r="U72" s="1"/>
  <c r="AA32" i="22" s="1"/>
  <c r="J13" i="19"/>
  <c r="E29"/>
  <c r="E52" s="1"/>
  <c r="E77" s="1"/>
  <c r="K19" i="22" s="1"/>
  <c r="W29" i="19"/>
  <c r="W52" s="1"/>
  <c r="W77" s="1"/>
  <c r="AC19" i="22" s="1"/>
  <c r="E28" i="19"/>
  <c r="E51" s="1"/>
  <c r="E76" s="1"/>
  <c r="K18" i="22" s="1"/>
  <c r="U20" i="25"/>
  <c r="U43" s="1"/>
  <c r="U68" s="1"/>
  <c r="AA28" i="22" s="1"/>
  <c r="O18" i="25"/>
  <c r="O41" s="1"/>
  <c r="O66" s="1"/>
  <c r="U26" i="22" s="1"/>
  <c r="F15" i="25"/>
  <c r="F38" s="1"/>
  <c r="F63" s="1"/>
  <c r="L23" i="22" s="1"/>
  <c r="R18" i="25"/>
  <c r="R41" s="1"/>
  <c r="R66" s="1"/>
  <c r="X26" i="22" s="1"/>
  <c r="Q25" i="19"/>
  <c r="Q48" s="1"/>
  <c r="Q73" s="1"/>
  <c r="W15" i="22" s="1"/>
  <c r="T20" i="19"/>
  <c r="T43" s="1"/>
  <c r="T68" s="1"/>
  <c r="Z10" i="22" s="1"/>
  <c r="G18" i="25"/>
  <c r="G41" s="1"/>
  <c r="G66" s="1"/>
  <c r="M26" i="22" s="1"/>
  <c r="I23" i="19"/>
  <c r="I46" s="1"/>
  <c r="I71" s="1"/>
  <c r="O13" i="22" s="1"/>
  <c r="V15" i="25"/>
  <c r="V38" s="1"/>
  <c r="V63" s="1"/>
  <c r="AB23" i="22" s="1"/>
  <c r="R16" i="25"/>
  <c r="R39" s="1"/>
  <c r="R64" s="1"/>
  <c r="X24" i="22" s="1"/>
  <c r="R26" i="25"/>
  <c r="R49" s="1"/>
  <c r="R74" s="1"/>
  <c r="X34" i="22" s="1"/>
  <c r="K26" i="25"/>
  <c r="K49" s="1"/>
  <c r="K74" s="1"/>
  <c r="Q34" i="22" s="1"/>
  <c r="P15" i="25"/>
  <c r="P38" s="1"/>
  <c r="P63" s="1"/>
  <c r="V23" i="22" s="1"/>
  <c r="S14" i="25"/>
  <c r="S37" s="1"/>
  <c r="S62" s="1"/>
  <c r="Y22" i="22" s="1"/>
  <c r="I28" i="25"/>
  <c r="I51" s="1"/>
  <c r="I76" s="1"/>
  <c r="O36" i="22" s="1"/>
  <c r="K30" i="19"/>
  <c r="K53" s="1"/>
  <c r="K78" s="1"/>
  <c r="Q20" i="22" s="1"/>
  <c r="O14" i="19"/>
  <c r="O37" s="1"/>
  <c r="O62" s="1"/>
  <c r="U4" i="22" s="1"/>
  <c r="N22" i="25"/>
  <c r="N45" s="1"/>
  <c r="N70" s="1"/>
  <c r="T30" i="22" s="1"/>
  <c r="J19" i="25"/>
  <c r="J42" s="1"/>
  <c r="J67" s="1"/>
  <c r="P27" i="22" s="1"/>
  <c r="J25" i="25"/>
  <c r="J48" s="1"/>
  <c r="J73" s="1"/>
  <c r="P33" i="22" s="1"/>
  <c r="K17" i="19"/>
  <c r="K40" s="1"/>
  <c r="K65" s="1"/>
  <c r="Q7" i="22" s="1"/>
  <c r="J14" i="25"/>
  <c r="J37" s="1"/>
  <c r="J62" s="1"/>
  <c r="P22" i="22" s="1"/>
  <c r="R28" i="25"/>
  <c r="R51" s="1"/>
  <c r="R76" s="1"/>
  <c r="X36" i="22" s="1"/>
  <c r="V22" i="19"/>
  <c r="V45" s="1"/>
  <c r="V70" s="1"/>
  <c r="AB12" i="22" s="1"/>
  <c r="G16" i="19"/>
  <c r="G39" s="1"/>
  <c r="G64" s="1"/>
  <c r="M6" i="22" s="1"/>
  <c r="T22" i="25"/>
  <c r="T45" s="1"/>
  <c r="T70" s="1"/>
  <c r="Z30" i="22" s="1"/>
  <c r="Q15" i="19"/>
  <c r="Q38" s="1"/>
  <c r="Q63" s="1"/>
  <c r="W5" i="22" s="1"/>
  <c r="K18" i="19"/>
  <c r="K41" s="1"/>
  <c r="K66" s="1"/>
  <c r="Q8" i="22" s="1"/>
  <c r="S28" i="25"/>
  <c r="S51" s="1"/>
  <c r="S76" s="1"/>
  <c r="Y36" i="22" s="1"/>
  <c r="G29" i="19"/>
  <c r="G52" s="1"/>
  <c r="G77" s="1"/>
  <c r="M19" i="22" s="1"/>
  <c r="V16" i="25"/>
  <c r="V39" s="1"/>
  <c r="V64" s="1"/>
  <c r="AB24" i="22" s="1"/>
  <c r="L13" i="25"/>
  <c r="W18" i="19"/>
  <c r="W41" s="1"/>
  <c r="W66" s="1"/>
  <c r="AC8" i="22" s="1"/>
  <c r="O25" i="19"/>
  <c r="O48" s="1"/>
  <c r="O73" s="1"/>
  <c r="U15" i="22" s="1"/>
  <c r="E24" i="25"/>
  <c r="E47" s="1"/>
  <c r="E72" s="1"/>
  <c r="K32" i="22" s="1"/>
  <c r="E27" i="19"/>
  <c r="E50" s="1"/>
  <c r="E75" s="1"/>
  <c r="K17" i="22" s="1"/>
  <c r="S26" i="19"/>
  <c r="S49" s="1"/>
  <c r="S74" s="1"/>
  <c r="Y16" i="22" s="1"/>
  <c r="V23" i="19"/>
  <c r="V46" s="1"/>
  <c r="V71" s="1"/>
  <c r="AB13" i="22" s="1"/>
  <c r="G14" i="19"/>
  <c r="G37" s="1"/>
  <c r="G62" s="1"/>
  <c r="M4" i="22" s="1"/>
  <c r="X17" i="25"/>
  <c r="F30" i="19"/>
  <c r="F53" s="1"/>
  <c r="F78" s="1"/>
  <c r="L20" i="22" s="1"/>
  <c r="M24" i="25"/>
  <c r="M47" s="1"/>
  <c r="M72" s="1"/>
  <c r="S32" i="22" s="1"/>
  <c r="J16" i="19"/>
  <c r="J39" s="1"/>
  <c r="J64" s="1"/>
  <c r="P6" i="22" s="1"/>
  <c r="M24" i="19"/>
  <c r="M47" s="1"/>
  <c r="M72" s="1"/>
  <c r="S14" i="22" s="1"/>
  <c r="O16" i="25"/>
  <c r="O39" s="1"/>
  <c r="O64" s="1"/>
  <c r="U24" i="22" s="1"/>
  <c r="G15" i="25"/>
  <c r="G38" s="1"/>
  <c r="G63" s="1"/>
  <c r="M23" i="22" s="1"/>
  <c r="G21" i="19"/>
  <c r="G44" s="1"/>
  <c r="G69" s="1"/>
  <c r="M11" i="22" s="1"/>
  <c r="K13" i="25"/>
  <c r="F22"/>
  <c r="F45" s="1"/>
  <c r="F70" s="1"/>
  <c r="L30" i="22" s="1"/>
  <c r="I30" i="25"/>
  <c r="I53" s="1"/>
  <c r="I78" s="1"/>
  <c r="O38" i="22" s="1"/>
  <c r="T28" i="19"/>
  <c r="T51" s="1"/>
  <c r="T76" s="1"/>
  <c r="Z18" i="22" s="1"/>
  <c r="T14" i="19"/>
  <c r="T37" s="1"/>
  <c r="T62" s="1"/>
  <c r="Z4" i="22" s="1"/>
  <c r="U18" i="19"/>
  <c r="U41" s="1"/>
  <c r="U66" s="1"/>
  <c r="AA8" i="22" s="1"/>
  <c r="G19" i="19"/>
  <c r="G42" s="1"/>
  <c r="G67" s="1"/>
  <c r="M9" i="22" s="1"/>
  <c r="L27" i="19"/>
  <c r="L50" s="1"/>
  <c r="L75" s="1"/>
  <c r="R17" i="22" s="1"/>
  <c r="L22" i="19"/>
  <c r="L45" s="1"/>
  <c r="L70" s="1"/>
  <c r="R12" i="22" s="1"/>
  <c r="V19" i="25"/>
  <c r="V42" s="1"/>
  <c r="V67" s="1"/>
  <c r="AB27" i="22" s="1"/>
  <c r="V17" i="25"/>
  <c r="V40" s="1"/>
  <c r="V65" s="1"/>
  <c r="AB25" i="22" s="1"/>
  <c r="F14" i="19"/>
  <c r="F37" s="1"/>
  <c r="F62" s="1"/>
  <c r="L4" i="22" s="1"/>
  <c r="X15" i="19"/>
  <c r="H17" i="25"/>
  <c r="H40" s="1"/>
  <c r="H65" s="1"/>
  <c r="N25" i="22" s="1"/>
  <c r="S30" i="19"/>
  <c r="S53" s="1"/>
  <c r="S78" s="1"/>
  <c r="Y20" i="22" s="1"/>
  <c r="L28" i="19"/>
  <c r="L51" s="1"/>
  <c r="L76" s="1"/>
  <c r="R18" i="22" s="1"/>
  <c r="S23" i="19"/>
  <c r="S46" s="1"/>
  <c r="S71" s="1"/>
  <c r="Y13" i="22" s="1"/>
  <c r="H13" i="25"/>
  <c r="E30"/>
  <c r="E53" s="1"/>
  <c r="E78" s="1"/>
  <c r="K38" i="22" s="1"/>
  <c r="L18" i="19"/>
  <c r="L41" s="1"/>
  <c r="L66" s="1"/>
  <c r="R8" i="22" s="1"/>
  <c r="X21" i="19"/>
  <c r="H29" i="25"/>
  <c r="H52" s="1"/>
  <c r="H77" s="1"/>
  <c r="N37" i="22" s="1"/>
  <c r="M14" i="25"/>
  <c r="M37" s="1"/>
  <c r="M62" s="1"/>
  <c r="S22" i="22" s="1"/>
  <c r="K19" i="25"/>
  <c r="K42" s="1"/>
  <c r="K67" s="1"/>
  <c r="Q27" i="22" s="1"/>
  <c r="I26" i="19"/>
  <c r="I49" s="1"/>
  <c r="I74" s="1"/>
  <c r="O16" i="22" s="1"/>
  <c r="J18" i="25"/>
  <c r="J41" s="1"/>
  <c r="J66" s="1"/>
  <c r="P26" i="22" s="1"/>
  <c r="H24" i="25"/>
  <c r="H47" s="1"/>
  <c r="H72" s="1"/>
  <c r="N32" i="22" s="1"/>
  <c r="O16" i="19"/>
  <c r="O39" s="1"/>
  <c r="O64" s="1"/>
  <c r="U6" i="22" s="1"/>
  <c r="T25" i="19"/>
  <c r="T48" s="1"/>
  <c r="T73" s="1"/>
  <c r="Z15" i="22" s="1"/>
  <c r="F25" i="19"/>
  <c r="F48" s="1"/>
  <c r="F73" s="1"/>
  <c r="L15" i="22" s="1"/>
  <c r="L28" i="25"/>
  <c r="L51" s="1"/>
  <c r="L76" s="1"/>
  <c r="R36" i="22" s="1"/>
  <c r="H22" i="19"/>
  <c r="H45" s="1"/>
  <c r="H70" s="1"/>
  <c r="N12" i="22" s="1"/>
  <c r="P18" i="25"/>
  <c r="P41" s="1"/>
  <c r="P66" s="1"/>
  <c r="V26" i="22" s="1"/>
  <c r="U15" i="19"/>
  <c r="U38" s="1"/>
  <c r="U63" s="1"/>
  <c r="AA5" i="22" s="1"/>
  <c r="M20" i="19"/>
  <c r="M43" s="1"/>
  <c r="M68" s="1"/>
  <c r="S10" i="22" s="1"/>
  <c r="G28" i="25"/>
  <c r="G51" s="1"/>
  <c r="G76" s="1"/>
  <c r="M36" i="22" s="1"/>
  <c r="V20" i="19"/>
  <c r="V43" s="1"/>
  <c r="V68" s="1"/>
  <c r="AB10" i="22" s="1"/>
  <c r="S25" i="19"/>
  <c r="S48" s="1"/>
  <c r="S73" s="1"/>
  <c r="Y15" i="22" s="1"/>
  <c r="V29" i="25"/>
  <c r="V52" s="1"/>
  <c r="V77" s="1"/>
  <c r="AB37" i="22" s="1"/>
  <c r="Q18" i="19"/>
  <c r="Q41" s="1"/>
  <c r="Q66" s="1"/>
  <c r="W8" i="22" s="1"/>
  <c r="O13" i="19"/>
  <c r="Q30" i="25"/>
  <c r="Q53" s="1"/>
  <c r="Q78" s="1"/>
  <c r="W38" i="22" s="1"/>
  <c r="H27" i="25"/>
  <c r="H50" s="1"/>
  <c r="H75" s="1"/>
  <c r="N35" i="22" s="1"/>
  <c r="O13" i="25"/>
  <c r="R22"/>
  <c r="R45" s="1"/>
  <c r="R70" s="1"/>
  <c r="X30" i="22" s="1"/>
  <c r="M30" i="25"/>
  <c r="M53" s="1"/>
  <c r="M78" s="1"/>
  <c r="S38" i="22" s="1"/>
  <c r="Q17" i="25"/>
  <c r="Q40" s="1"/>
  <c r="Q65" s="1"/>
  <c r="W25" i="22" s="1"/>
  <c r="G30" i="19"/>
  <c r="G53" s="1"/>
  <c r="G78" s="1"/>
  <c r="M20" i="22" s="1"/>
  <c r="X18" i="19"/>
  <c r="M29" i="25"/>
  <c r="M52" s="1"/>
  <c r="M77" s="1"/>
  <c r="S37" i="22" s="1"/>
  <c r="F13" i="25"/>
  <c r="T24" i="19"/>
  <c r="T47" s="1"/>
  <c r="T72" s="1"/>
  <c r="Z14" i="22" s="1"/>
  <c r="S27" i="19"/>
  <c r="S50" s="1"/>
  <c r="S75" s="1"/>
  <c r="Y17" i="22" s="1"/>
  <c r="R23" i="25"/>
  <c r="R46" s="1"/>
  <c r="R71" s="1"/>
  <c r="X31" i="22" s="1"/>
  <c r="R13" i="19"/>
  <c r="J20" i="25"/>
  <c r="J43" s="1"/>
  <c r="J68" s="1"/>
  <c r="P28" i="22" s="1"/>
  <c r="R30" i="19"/>
  <c r="R53" s="1"/>
  <c r="R78" s="1"/>
  <c r="X20" i="22" s="1"/>
  <c r="G26" i="19"/>
  <c r="G49" s="1"/>
  <c r="G74" s="1"/>
  <c r="M16" i="22" s="1"/>
  <c r="K23" i="19"/>
  <c r="K46" s="1"/>
  <c r="K71" s="1"/>
  <c r="Q13" i="22" s="1"/>
  <c r="Q24" i="25"/>
  <c r="Q47" s="1"/>
  <c r="Q72" s="1"/>
  <c r="W32" i="22" s="1"/>
  <c r="F28" i="25"/>
  <c r="F51" s="1"/>
  <c r="F76" s="1"/>
  <c r="L36" i="22" s="1"/>
  <c r="K29" i="19"/>
  <c r="K52" s="1"/>
  <c r="K77" s="1"/>
  <c r="Q19" i="22" s="1"/>
  <c r="H20" i="19"/>
  <c r="H43" s="1"/>
  <c r="H68" s="1"/>
  <c r="N10" i="22" s="1"/>
  <c r="E29" i="25"/>
  <c r="E52" s="1"/>
  <c r="E77" s="1"/>
  <c r="K37" i="22" s="1"/>
  <c r="K21" i="19"/>
  <c r="K44" s="1"/>
  <c r="K69" s="1"/>
  <c r="Q11" i="22" s="1"/>
  <c r="J30" i="25"/>
  <c r="J53" s="1"/>
  <c r="J78" s="1"/>
  <c r="P38" i="22" s="1"/>
  <c r="L18" i="25"/>
  <c r="L41" s="1"/>
  <c r="L66" s="1"/>
  <c r="R26" i="22" s="1"/>
  <c r="S13" i="19"/>
  <c r="K18" i="25"/>
  <c r="K41" s="1"/>
  <c r="K66" s="1"/>
  <c r="Q26" i="22" s="1"/>
  <c r="M20" i="25"/>
  <c r="M43" s="1"/>
  <c r="M68" s="1"/>
  <c r="S28" i="22" s="1"/>
  <c r="R27" i="25"/>
  <c r="R50" s="1"/>
  <c r="R75" s="1"/>
  <c r="X35" i="22" s="1"/>
  <c r="S16" i="25"/>
  <c r="S39" s="1"/>
  <c r="S64" s="1"/>
  <c r="Y24" i="22" s="1"/>
  <c r="I24" i="19"/>
  <c r="I47" s="1"/>
  <c r="I72" s="1"/>
  <c r="O14" i="22" s="1"/>
  <c r="T15" i="19"/>
  <c r="T38" s="1"/>
  <c r="T63" s="1"/>
  <c r="Z5" i="22" s="1"/>
  <c r="F26" i="19"/>
  <c r="F49" s="1"/>
  <c r="F74" s="1"/>
  <c r="L16" i="22" s="1"/>
  <c r="O18" i="19"/>
  <c r="O41" s="1"/>
  <c r="O66" s="1"/>
  <c r="U8" i="22" s="1"/>
  <c r="V24" i="19"/>
  <c r="V47" s="1"/>
  <c r="V72" s="1"/>
  <c r="AB14" i="22" s="1"/>
  <c r="U29" i="25"/>
  <c r="U52" s="1"/>
  <c r="U77" s="1"/>
  <c r="AA37" i="22" s="1"/>
  <c r="T30" i="19"/>
  <c r="T53" s="1"/>
  <c r="T78" s="1"/>
  <c r="Z20" i="22" s="1"/>
  <c r="X14" i="19"/>
  <c r="N15" i="25"/>
  <c r="N38" s="1"/>
  <c r="N63" s="1"/>
  <c r="T23" i="22" s="1"/>
  <c r="W27" i="25"/>
  <c r="W50" s="1"/>
  <c r="W75" s="1"/>
  <c r="AC35" i="22" s="1"/>
  <c r="E23" i="25"/>
  <c r="E46" s="1"/>
  <c r="E71" s="1"/>
  <c r="K31" i="22" s="1"/>
  <c r="E16" i="19"/>
  <c r="E39" s="1"/>
  <c r="E64" s="1"/>
  <c r="K6" i="22" s="1"/>
  <c r="P21" i="19"/>
  <c r="P44" s="1"/>
  <c r="P69" s="1"/>
  <c r="V11" i="22" s="1"/>
  <c r="P27" i="25"/>
  <c r="P50" s="1"/>
  <c r="P75" s="1"/>
  <c r="V35" i="22" s="1"/>
  <c r="N13" i="25"/>
  <c r="J21"/>
  <c r="J44" s="1"/>
  <c r="J69" s="1"/>
  <c r="P29" i="22" s="1"/>
  <c r="N17" i="19"/>
  <c r="N40" s="1"/>
  <c r="N65" s="1"/>
  <c r="T7" i="22" s="1"/>
  <c r="K17" i="25"/>
  <c r="K40" s="1"/>
  <c r="K65" s="1"/>
  <c r="Q25" i="22" s="1"/>
  <c r="S27" i="25"/>
  <c r="S50" s="1"/>
  <c r="S75" s="1"/>
  <c r="Y35" i="22" s="1"/>
  <c r="O27" i="19"/>
  <c r="O50" s="1"/>
  <c r="O75" s="1"/>
  <c r="U17" i="22" s="1"/>
  <c r="P21" i="25"/>
  <c r="P44" s="1"/>
  <c r="P69" s="1"/>
  <c r="V29" i="22" s="1"/>
  <c r="L16" i="25"/>
  <c r="L39" s="1"/>
  <c r="L64" s="1"/>
  <c r="R24" i="22" s="1"/>
  <c r="N25" i="19"/>
  <c r="N48" s="1"/>
  <c r="N73" s="1"/>
  <c r="T15" i="22" s="1"/>
  <c r="I16" i="25"/>
  <c r="I39" s="1"/>
  <c r="I64" s="1"/>
  <c r="O24" i="22" s="1"/>
  <c r="E13" i="19"/>
  <c r="V28" i="25"/>
  <c r="V51" s="1"/>
  <c r="V76" s="1"/>
  <c r="AB36" i="22" s="1"/>
  <c r="V19" i="19"/>
  <c r="V42" s="1"/>
  <c r="V67" s="1"/>
  <c r="AB9" i="22" s="1"/>
  <c r="G26" i="25"/>
  <c r="G49" s="1"/>
  <c r="G74" s="1"/>
  <c r="M34" i="22" s="1"/>
  <c r="R30" i="25"/>
  <c r="R53" s="1"/>
  <c r="R78" s="1"/>
  <c r="X38" i="22" s="1"/>
  <c r="M26" i="25"/>
  <c r="M49" s="1"/>
  <c r="M74" s="1"/>
  <c r="S34" i="22" s="1"/>
  <c r="H21" i="19"/>
  <c r="H44" s="1"/>
  <c r="H69" s="1"/>
  <c r="N11" i="22" s="1"/>
  <c r="G15" i="19"/>
  <c r="G38" s="1"/>
  <c r="G63" s="1"/>
  <c r="M5" i="22" s="1"/>
  <c r="J27" i="19"/>
  <c r="J50" s="1"/>
  <c r="J75" s="1"/>
  <c r="P17" i="22" s="1"/>
  <c r="O23" i="19"/>
  <c r="O46" s="1"/>
  <c r="O71" s="1"/>
  <c r="U13" i="22" s="1"/>
  <c r="Q14" i="19"/>
  <c r="Q37" s="1"/>
  <c r="Q62" s="1"/>
  <c r="W4" i="22" s="1"/>
  <c r="R13" i="25"/>
  <c r="Q22"/>
  <c r="Q45" s="1"/>
  <c r="Q70" s="1"/>
  <c r="W30" i="22" s="1"/>
  <c r="F26" i="25"/>
  <c r="F49" s="1"/>
  <c r="F74" s="1"/>
  <c r="L34" i="22" s="1"/>
  <c r="V25" i="25"/>
  <c r="V48" s="1"/>
  <c r="V73" s="1"/>
  <c r="AB33" i="22" s="1"/>
  <c r="X29" i="25"/>
  <c r="O28" i="19"/>
  <c r="O51" s="1"/>
  <c r="O76" s="1"/>
  <c r="U18" i="22" s="1"/>
  <c r="F29" i="19"/>
  <c r="F52" s="1"/>
  <c r="F77" s="1"/>
  <c r="L19" i="22" s="1"/>
  <c r="J13" i="25"/>
  <c r="U28"/>
  <c r="U51" s="1"/>
  <c r="U76" s="1"/>
  <c r="AA36" i="22" s="1"/>
  <c r="W26" i="25"/>
  <c r="W49" s="1"/>
  <c r="W74" s="1"/>
  <c r="AC34" i="22" s="1"/>
  <c r="W21" i="19"/>
  <c r="W44" s="1"/>
  <c r="W69" s="1"/>
  <c r="AC11" i="22" s="1"/>
  <c r="E19" i="25"/>
  <c r="E42" s="1"/>
  <c r="E67" s="1"/>
  <c r="K27" i="22" s="1"/>
  <c r="I13" i="25"/>
  <c r="J16"/>
  <c r="J39" s="1"/>
  <c r="J64" s="1"/>
  <c r="P24" i="22" s="1"/>
  <c r="W22" i="19"/>
  <c r="W45" s="1"/>
  <c r="W70" s="1"/>
  <c r="AC12" i="22" s="1"/>
  <c r="U17" i="19"/>
  <c r="U40" s="1"/>
  <c r="U65" s="1"/>
  <c r="AA7" i="22" s="1"/>
  <c r="U13" i="19"/>
  <c r="K27" i="25"/>
  <c r="K50" s="1"/>
  <c r="K75" s="1"/>
  <c r="Q35" i="22" s="1"/>
  <c r="I15" i="19"/>
  <c r="I38" s="1"/>
  <c r="I63" s="1"/>
  <c r="O5" i="22" s="1"/>
  <c r="N14" i="19"/>
  <c r="N37" s="1"/>
  <c r="N62" s="1"/>
  <c r="T4" i="22" s="1"/>
  <c r="W16" i="25"/>
  <c r="W39" s="1"/>
  <c r="W64" s="1"/>
  <c r="AC24" i="22" s="1"/>
  <c r="M29" i="19"/>
  <c r="M52" s="1"/>
  <c r="M77" s="1"/>
  <c r="S19" i="22" s="1"/>
  <c r="F24" i="19"/>
  <c r="F47" s="1"/>
  <c r="F72" s="1"/>
  <c r="L14" i="22" s="1"/>
  <c r="L25" i="19"/>
  <c r="L48" s="1"/>
  <c r="L73" s="1"/>
  <c r="R15" i="22" s="1"/>
  <c r="M23" i="19"/>
  <c r="M46" s="1"/>
  <c r="M71" s="1"/>
  <c r="S13" i="22" s="1"/>
  <c r="P18" i="19"/>
  <c r="P41" s="1"/>
  <c r="P66" s="1"/>
  <c r="V8" i="22" s="1"/>
  <c r="F16" i="19"/>
  <c r="F39" s="1"/>
  <c r="F64" s="1"/>
  <c r="L6" i="22" s="1"/>
  <c r="W13" i="25"/>
  <c r="E23" i="19"/>
  <c r="E46" s="1"/>
  <c r="E71" s="1"/>
  <c r="K13" i="22" s="1"/>
  <c r="S18" i="25"/>
  <c r="S41" s="1"/>
  <c r="S66" s="1"/>
  <c r="Y26" i="22" s="1"/>
  <c r="U26" i="25"/>
  <c r="U49" s="1"/>
  <c r="U74" s="1"/>
  <c r="AA34" i="22" s="1"/>
  <c r="P14" i="19"/>
  <c r="P37" s="1"/>
  <c r="P62" s="1"/>
  <c r="V4" i="22" s="1"/>
  <c r="O17" i="25"/>
  <c r="O40" s="1"/>
  <c r="O65" s="1"/>
  <c r="U25" i="22" s="1"/>
  <c r="W21" i="25"/>
  <c r="W44" s="1"/>
  <c r="W69" s="1"/>
  <c r="AC29" i="22" s="1"/>
  <c r="V15" i="19"/>
  <c r="V38" s="1"/>
  <c r="V63" s="1"/>
  <c r="AB5" i="22" s="1"/>
  <c r="P20" i="19"/>
  <c r="P43" s="1"/>
  <c r="P68" s="1"/>
  <c r="V10" i="22" s="1"/>
  <c r="R18" i="19"/>
  <c r="R41" s="1"/>
  <c r="R66" s="1"/>
  <c r="X8" i="22" s="1"/>
  <c r="V18" i="19"/>
  <c r="V41" s="1"/>
  <c r="V66" s="1"/>
  <c r="AB8" i="22" s="1"/>
  <c r="P29" i="25"/>
  <c r="P52" s="1"/>
  <c r="P77" s="1"/>
  <c r="V37" i="22" s="1"/>
  <c r="T27" i="19"/>
  <c r="T50" s="1"/>
  <c r="T75" s="1"/>
  <c r="Z17" i="22" s="1"/>
  <c r="I24" i="25"/>
  <c r="I47" s="1"/>
  <c r="I72" s="1"/>
  <c r="O32" i="22" s="1"/>
  <c r="F28" i="19"/>
  <c r="F51" s="1"/>
  <c r="F76" s="1"/>
  <c r="L18" i="22" s="1"/>
  <c r="U19" i="25"/>
  <c r="U42" s="1"/>
  <c r="U67" s="1"/>
  <c r="AA27" i="22" s="1"/>
  <c r="E17" i="19"/>
  <c r="E40" s="1"/>
  <c r="E65" s="1"/>
  <c r="J23"/>
  <c r="J46" s="1"/>
  <c r="J71" s="1"/>
  <c r="P13" i="22" s="1"/>
  <c r="I22" i="25"/>
  <c r="I45" s="1"/>
  <c r="I70" s="1"/>
  <c r="O30" i="22" s="1"/>
  <c r="T18" i="25"/>
  <c r="T41" s="1"/>
  <c r="T66" s="1"/>
  <c r="Z26" i="22" s="1"/>
  <c r="G28" i="19"/>
  <c r="G51" s="1"/>
  <c r="G76" s="1"/>
  <c r="M18" i="22" s="1"/>
  <c r="Q22" i="19"/>
  <c r="Q45" s="1"/>
  <c r="Q70" s="1"/>
  <c r="W12" i="22" s="1"/>
  <c r="W23" i="19"/>
  <c r="W46" s="1"/>
  <c r="W71" s="1"/>
  <c r="AC13" i="22" s="1"/>
  <c r="F29" i="25"/>
  <c r="F52" s="1"/>
  <c r="F77" s="1"/>
  <c r="L37" i="22" s="1"/>
  <c r="I29" i="25"/>
  <c r="I52" s="1"/>
  <c r="I77" s="1"/>
  <c r="O37" i="22" s="1"/>
  <c r="T20" i="25"/>
  <c r="T43" s="1"/>
  <c r="T68" s="1"/>
  <c r="Z28" i="22" s="1"/>
  <c r="T24" i="25"/>
  <c r="T47" s="1"/>
  <c r="T72" s="1"/>
  <c r="Z32" i="22" s="1"/>
  <c r="E26" i="19"/>
  <c r="E49" s="1"/>
  <c r="E74" s="1"/>
  <c r="K16" i="22" s="1"/>
  <c r="F21" i="19"/>
  <c r="F44" s="1"/>
  <c r="F69" s="1"/>
  <c r="L11" i="22" s="1"/>
  <c r="V22" i="25"/>
  <c r="V45" s="1"/>
  <c r="V70" s="1"/>
  <c r="AB30" i="22" s="1"/>
  <c r="Q28" i="25"/>
  <c r="Q51" s="1"/>
  <c r="Q76" s="1"/>
  <c r="W36" i="22" s="1"/>
  <c r="X26" i="25"/>
  <c r="M15"/>
  <c r="M38" s="1"/>
  <c r="M63" s="1"/>
  <c r="S23" i="22" s="1"/>
  <c r="G29" i="25"/>
  <c r="G52" s="1"/>
  <c r="G77" s="1"/>
  <c r="M37" i="22" s="1"/>
  <c r="I23" i="25"/>
  <c r="I46" s="1"/>
  <c r="I71" s="1"/>
  <c r="O31" i="22" s="1"/>
  <c r="R28" i="19"/>
  <c r="R51" s="1"/>
  <c r="R76" s="1"/>
  <c r="X18" i="22" s="1"/>
  <c r="M18" i="19"/>
  <c r="M41" s="1"/>
  <c r="M66" s="1"/>
  <c r="S8" i="22" s="1"/>
  <c r="U19" i="19"/>
  <c r="U42" s="1"/>
  <c r="U67" s="1"/>
  <c r="AA9" i="22" s="1"/>
  <c r="O26" i="25"/>
  <c r="O49" s="1"/>
  <c r="O74" s="1"/>
  <c r="U34" i="22" s="1"/>
  <c r="P28" i="25"/>
  <c r="P51" s="1"/>
  <c r="P76" s="1"/>
  <c r="V36" i="22" s="1"/>
  <c r="L29" i="19"/>
  <c r="L52" s="1"/>
  <c r="L77" s="1"/>
  <c r="R19" i="22" s="1"/>
  <c r="P25" i="25"/>
  <c r="P48" s="1"/>
  <c r="P73" s="1"/>
  <c r="V33" i="22" s="1"/>
  <c r="H23" i="25"/>
  <c r="H46" s="1"/>
  <c r="H71" s="1"/>
  <c r="N31" i="22" s="1"/>
  <c r="W14" i="19"/>
  <c r="W37" s="1"/>
  <c r="W62" s="1"/>
  <c r="AC4" i="22" s="1"/>
  <c r="I27" i="19"/>
  <c r="I50" s="1"/>
  <c r="I75" s="1"/>
  <c r="O17" i="22" s="1"/>
  <c r="Q14" i="25"/>
  <c r="Q37" s="1"/>
  <c r="Q62" s="1"/>
  <c r="W22" i="22" s="1"/>
  <c r="E21" i="25"/>
  <c r="E44" s="1"/>
  <c r="E69" s="1"/>
  <c r="K29" i="22" s="1"/>
  <c r="N30" i="25"/>
  <c r="N53" s="1"/>
  <c r="N78" s="1"/>
  <c r="T38" i="22" s="1"/>
  <c r="U22" i="25"/>
  <c r="U45" s="1"/>
  <c r="U70" s="1"/>
  <c r="AA30" i="22" s="1"/>
  <c r="G24" i="25"/>
  <c r="G47" s="1"/>
  <c r="G72" s="1"/>
  <c r="M32" i="22" s="1"/>
  <c r="I15" i="25"/>
  <c r="I38" s="1"/>
  <c r="I63" s="1"/>
  <c r="O23" i="22" s="1"/>
  <c r="R15" i="25"/>
  <c r="R38" s="1"/>
  <c r="R63" s="1"/>
  <c r="X23" i="22" s="1"/>
  <c r="T21" i="25"/>
  <c r="T44" s="1"/>
  <c r="T69" s="1"/>
  <c r="Z29" i="22" s="1"/>
  <c r="N14" i="25"/>
  <c r="N37" s="1"/>
  <c r="N62" s="1"/>
  <c r="T22" i="22" s="1"/>
  <c r="Y49" i="25" l="1"/>
  <c r="Y74" s="1"/>
  <c r="AE34" i="22" s="1"/>
  <c r="X49" i="25"/>
  <c r="X74" s="1"/>
  <c r="AD34" i="22" s="1"/>
  <c r="Y50" i="19"/>
  <c r="Y75" s="1"/>
  <c r="AE17" i="22" s="1"/>
  <c r="X50" i="19"/>
  <c r="X75" s="1"/>
  <c r="AD17" i="22" s="1"/>
  <c r="T31" i="25"/>
  <c r="T36"/>
  <c r="T61" s="1"/>
  <c r="X46"/>
  <c r="X71" s="1"/>
  <c r="AD31" i="22" s="1"/>
  <c r="Y46" i="25"/>
  <c r="Y71" s="1"/>
  <c r="AE31" i="22" s="1"/>
  <c r="Y47" i="19"/>
  <c r="Y72" s="1"/>
  <c r="AE14" i="22" s="1"/>
  <c r="X47" i="19"/>
  <c r="X72" s="1"/>
  <c r="AD14" i="22" s="1"/>
  <c r="Y48" i="19"/>
  <c r="Y73" s="1"/>
  <c r="AE15" i="22" s="1"/>
  <c r="X48" i="19"/>
  <c r="X73" s="1"/>
  <c r="AD15" i="22" s="1"/>
  <c r="K7"/>
  <c r="W31" i="25"/>
  <c r="W36"/>
  <c r="W61" s="1"/>
  <c r="J31"/>
  <c r="J36"/>
  <c r="J61" s="1"/>
  <c r="N31"/>
  <c r="N36"/>
  <c r="N61" s="1"/>
  <c r="R31" i="19"/>
  <c r="R36"/>
  <c r="R61" s="1"/>
  <c r="F31" i="25"/>
  <c r="F36"/>
  <c r="F61" s="1"/>
  <c r="K31" i="19"/>
  <c r="K36"/>
  <c r="K61" s="1"/>
  <c r="Y46"/>
  <c r="Y71" s="1"/>
  <c r="AE13" i="22" s="1"/>
  <c r="X46" i="19"/>
  <c r="X71" s="1"/>
  <c r="AD13" i="22" s="1"/>
  <c r="L31" i="19"/>
  <c r="L36"/>
  <c r="L61" s="1"/>
  <c r="G31"/>
  <c r="G36"/>
  <c r="G61" s="1"/>
  <c r="Y39"/>
  <c r="Y64" s="1"/>
  <c r="AE6" i="22" s="1"/>
  <c r="X39" i="19"/>
  <c r="X64" s="1"/>
  <c r="AD6" i="22" s="1"/>
  <c r="Y51" i="19"/>
  <c r="Y76" s="1"/>
  <c r="AE18" i="22" s="1"/>
  <c r="X51" i="19"/>
  <c r="X76" s="1"/>
  <c r="AD18" i="22" s="1"/>
  <c r="X37" i="25"/>
  <c r="X62" s="1"/>
  <c r="AD22" i="22" s="1"/>
  <c r="Y37" i="25"/>
  <c r="Y62" s="1"/>
  <c r="AE22" i="22" s="1"/>
  <c r="X44" i="25"/>
  <c r="X69" s="1"/>
  <c r="AD29" i="22" s="1"/>
  <c r="Y44" i="25"/>
  <c r="Y69" s="1"/>
  <c r="AE29" i="22" s="1"/>
  <c r="X48" i="25"/>
  <c r="X73" s="1"/>
  <c r="AD33" i="22" s="1"/>
  <c r="Y48" i="25"/>
  <c r="Y73" s="1"/>
  <c r="AE33" i="22" s="1"/>
  <c r="H31" i="25"/>
  <c r="H36"/>
  <c r="H61" s="1"/>
  <c r="V31"/>
  <c r="V36"/>
  <c r="V61" s="1"/>
  <c r="W31" i="19"/>
  <c r="W36"/>
  <c r="W61" s="1"/>
  <c r="I31"/>
  <c r="I36"/>
  <c r="I61" s="1"/>
  <c r="P31"/>
  <c r="P36"/>
  <c r="P61" s="1"/>
  <c r="U31"/>
  <c r="U36"/>
  <c r="U61" s="1"/>
  <c r="I31" i="25"/>
  <c r="I36"/>
  <c r="I61" s="1"/>
  <c r="Y52"/>
  <c r="Y77" s="1"/>
  <c r="AE37" i="22" s="1"/>
  <c r="X52" i="25"/>
  <c r="X77" s="1"/>
  <c r="AD37" i="22" s="1"/>
  <c r="R31" i="25"/>
  <c r="R36"/>
  <c r="R61" s="1"/>
  <c r="Y37" i="19"/>
  <c r="Y62" s="1"/>
  <c r="AE4" i="22" s="1"/>
  <c r="X37" i="19"/>
  <c r="X62" s="1"/>
  <c r="AD4" i="22" s="1"/>
  <c r="S31" i="19"/>
  <c r="S36"/>
  <c r="S61" s="1"/>
  <c r="O31" i="25"/>
  <c r="O36"/>
  <c r="O61" s="1"/>
  <c r="X42"/>
  <c r="X67" s="1"/>
  <c r="AD27" i="22" s="1"/>
  <c r="Y42" i="25"/>
  <c r="Y67" s="1"/>
  <c r="AE27" i="22" s="1"/>
  <c r="K25"/>
  <c r="H31" i="19"/>
  <c r="H36"/>
  <c r="H61" s="1"/>
  <c r="M31" i="25"/>
  <c r="M36"/>
  <c r="M61" s="1"/>
  <c r="S31"/>
  <c r="S36"/>
  <c r="S61" s="1"/>
  <c r="Y42" i="19"/>
  <c r="Y67" s="1"/>
  <c r="AE9" i="22" s="1"/>
  <c r="X42" i="19"/>
  <c r="X67" s="1"/>
  <c r="AD9" i="22" s="1"/>
  <c r="X41" i="25"/>
  <c r="X66" s="1"/>
  <c r="AD26" i="22" s="1"/>
  <c r="Y41" i="25"/>
  <c r="Y66" s="1"/>
  <c r="AE26" i="22" s="1"/>
  <c r="Y50" i="25"/>
  <c r="Y75" s="1"/>
  <c r="AE35" i="22" s="1"/>
  <c r="X50" i="25"/>
  <c r="X75" s="1"/>
  <c r="AD35" i="22" s="1"/>
  <c r="Y43" i="19"/>
  <c r="Y68" s="1"/>
  <c r="AE10" i="22" s="1"/>
  <c r="X43" i="19"/>
  <c r="X68" s="1"/>
  <c r="AD10" i="22" s="1"/>
  <c r="X43" i="25"/>
  <c r="X68" s="1"/>
  <c r="AD28" i="22" s="1"/>
  <c r="Y43" i="25"/>
  <c r="Y68" s="1"/>
  <c r="AE28" i="22" s="1"/>
  <c r="Y45" i="25"/>
  <c r="Y70" s="1"/>
  <c r="AE30" i="22" s="1"/>
  <c r="X45" i="25"/>
  <c r="X70" s="1"/>
  <c r="AD30" i="22" s="1"/>
  <c r="G31" i="25"/>
  <c r="G36"/>
  <c r="G61" s="1"/>
  <c r="J31" i="19"/>
  <c r="J36"/>
  <c r="J61" s="1"/>
  <c r="X53" i="25"/>
  <c r="X78" s="1"/>
  <c r="AD38" i="22" s="1"/>
  <c r="Y53" i="25"/>
  <c r="Y78" s="1"/>
  <c r="AE38" i="22" s="1"/>
  <c r="T31" i="19"/>
  <c r="T36"/>
  <c r="T61" s="1"/>
  <c r="Y53"/>
  <c r="Y78" s="1"/>
  <c r="AE20" i="22" s="1"/>
  <c r="X53" i="19"/>
  <c r="X78" s="1"/>
  <c r="AD20" i="22" s="1"/>
  <c r="Y40" i="19"/>
  <c r="Y65" s="1"/>
  <c r="AE7" i="22" s="1"/>
  <c r="X40" i="19"/>
  <c r="X65" s="1"/>
  <c r="AD7" i="22" s="1"/>
  <c r="F31" i="19"/>
  <c r="F36"/>
  <c r="F61" s="1"/>
  <c r="Y49"/>
  <c r="Y74" s="1"/>
  <c r="AE16" i="22" s="1"/>
  <c r="X49" i="19"/>
  <c r="X74" s="1"/>
  <c r="AD16" i="22" s="1"/>
  <c r="U31" i="25"/>
  <c r="U36"/>
  <c r="U61" s="1"/>
  <c r="Y47"/>
  <c r="Y72" s="1"/>
  <c r="AE32" i="22" s="1"/>
  <c r="X47" i="25"/>
  <c r="X72" s="1"/>
  <c r="AD32" i="22" s="1"/>
  <c r="E31" i="19"/>
  <c r="E36"/>
  <c r="E61" s="1"/>
  <c r="Y41"/>
  <c r="Y66" s="1"/>
  <c r="AE8" i="22" s="1"/>
  <c r="X41" i="19"/>
  <c r="X66" s="1"/>
  <c r="AD8" i="22" s="1"/>
  <c r="O31" i="19"/>
  <c r="O36"/>
  <c r="O61" s="1"/>
  <c r="Y44"/>
  <c r="Y69" s="1"/>
  <c r="AE11" i="22" s="1"/>
  <c r="X44" i="19"/>
  <c r="X69" s="1"/>
  <c r="AD11" i="22" s="1"/>
  <c r="Y38" i="19"/>
  <c r="Y63" s="1"/>
  <c r="AE5" i="22" s="1"/>
  <c r="X38" i="19"/>
  <c r="X63" s="1"/>
  <c r="AD5" i="22" s="1"/>
  <c r="K31" i="25"/>
  <c r="K36"/>
  <c r="K61" s="1"/>
  <c r="Y40"/>
  <c r="Y65" s="1"/>
  <c r="AE25" i="22" s="1"/>
  <c r="X40" i="25"/>
  <c r="X65" s="1"/>
  <c r="AD25" i="22" s="1"/>
  <c r="L31" i="25"/>
  <c r="L36"/>
  <c r="L61" s="1"/>
  <c r="P31"/>
  <c r="P36"/>
  <c r="P61" s="1"/>
  <c r="Q31"/>
  <c r="Q36"/>
  <c r="Q61" s="1"/>
  <c r="X38"/>
  <c r="X63" s="1"/>
  <c r="AD23" i="22" s="1"/>
  <c r="Y38" i="25"/>
  <c r="Y63" s="1"/>
  <c r="AE23" i="22" s="1"/>
  <c r="M31" i="19"/>
  <c r="M36"/>
  <c r="M61" s="1"/>
  <c r="Y45"/>
  <c r="Y70" s="1"/>
  <c r="AE12" i="22" s="1"/>
  <c r="X45" i="19"/>
  <c r="X70" s="1"/>
  <c r="AD12" i="22" s="1"/>
  <c r="X39" i="25"/>
  <c r="X64" s="1"/>
  <c r="AD24" i="22" s="1"/>
  <c r="Y39" i="25"/>
  <c r="Y64" s="1"/>
  <c r="AE24" i="22" s="1"/>
  <c r="N31" i="19"/>
  <c r="N36"/>
  <c r="N61" s="1"/>
  <c r="X31" i="25"/>
  <c r="Y36"/>
  <c r="Y61" s="1"/>
  <c r="X36"/>
  <c r="X61" s="1"/>
  <c r="X51"/>
  <c r="X76" s="1"/>
  <c r="AD36" i="22" s="1"/>
  <c r="Y51" i="25"/>
  <c r="Y76" s="1"/>
  <c r="AE36" i="22" s="1"/>
  <c r="E37" i="25"/>
  <c r="E62" s="1"/>
  <c r="E31"/>
  <c r="V31" i="19"/>
  <c r="V36"/>
  <c r="V61" s="1"/>
  <c r="Y52"/>
  <c r="Y77" s="1"/>
  <c r="AE19" i="22" s="1"/>
  <c r="X52" i="19"/>
  <c r="X77" s="1"/>
  <c r="AD19" i="22" s="1"/>
  <c r="X31" i="19"/>
  <c r="Y36"/>
  <c r="Y61" s="1"/>
  <c r="X36"/>
  <c r="X61" s="1"/>
  <c r="K4" i="22"/>
  <c r="Q31" i="19"/>
  <c r="Q36"/>
  <c r="Q61" s="1"/>
  <c r="AD21" i="22" l="1"/>
  <c r="X101" i="25"/>
  <c r="X105"/>
  <c r="X98"/>
  <c r="X113"/>
  <c r="X103"/>
  <c r="X109"/>
  <c r="X106"/>
  <c r="X110"/>
  <c r="X112"/>
  <c r="X116"/>
  <c r="X114"/>
  <c r="X94"/>
  <c r="X80"/>
  <c r="X100"/>
  <c r="X99"/>
  <c r="X136" s="1"/>
  <c r="X93"/>
  <c r="X130" s="1"/>
  <c r="X102"/>
  <c r="X139" s="1"/>
  <c r="X96"/>
  <c r="X111"/>
  <c r="X117"/>
  <c r="X97"/>
  <c r="X108"/>
  <c r="X104"/>
  <c r="X95"/>
  <c r="X132" s="1"/>
  <c r="X107"/>
  <c r="X144" s="1"/>
  <c r="X115"/>
  <c r="N105" i="19"/>
  <c r="N96"/>
  <c r="N97"/>
  <c r="N103"/>
  <c r="N116"/>
  <c r="N94"/>
  <c r="N107"/>
  <c r="N117"/>
  <c r="N98"/>
  <c r="N112"/>
  <c r="N114"/>
  <c r="N93"/>
  <c r="N130" s="1"/>
  <c r="N102"/>
  <c r="N115"/>
  <c r="N99"/>
  <c r="N108"/>
  <c r="N100"/>
  <c r="N80"/>
  <c r="N110"/>
  <c r="T3" i="22"/>
  <c r="N106" i="19"/>
  <c r="N143" s="1"/>
  <c r="N111"/>
  <c r="N104"/>
  <c r="N95"/>
  <c r="N109"/>
  <c r="N101"/>
  <c r="N113"/>
  <c r="V21" i="22"/>
  <c r="P80" i="25"/>
  <c r="P97"/>
  <c r="P99"/>
  <c r="P115"/>
  <c r="P111"/>
  <c r="P101"/>
  <c r="P95"/>
  <c r="P102"/>
  <c r="P106"/>
  <c r="P105"/>
  <c r="P98"/>
  <c r="P117"/>
  <c r="P110"/>
  <c r="P116"/>
  <c r="P100"/>
  <c r="P137" s="1"/>
  <c r="P108"/>
  <c r="P112"/>
  <c r="P149" s="1"/>
  <c r="P93"/>
  <c r="P130" s="1"/>
  <c r="P114"/>
  <c r="P104"/>
  <c r="P109"/>
  <c r="P113"/>
  <c r="P94"/>
  <c r="P103"/>
  <c r="P140" s="1"/>
  <c r="P107"/>
  <c r="P144" s="1"/>
  <c r="P96"/>
  <c r="O117" i="19"/>
  <c r="O106"/>
  <c r="O93"/>
  <c r="O130" s="1"/>
  <c r="O110"/>
  <c r="O80"/>
  <c r="O96"/>
  <c r="O113"/>
  <c r="O95"/>
  <c r="O99"/>
  <c r="O100"/>
  <c r="O104"/>
  <c r="O115"/>
  <c r="O107"/>
  <c r="O111"/>
  <c r="O116"/>
  <c r="U3" i="22"/>
  <c r="O112" i="19"/>
  <c r="O108"/>
  <c r="O101"/>
  <c r="O114"/>
  <c r="O102"/>
  <c r="O109"/>
  <c r="O105"/>
  <c r="O142" s="1"/>
  <c r="O103"/>
  <c r="O94"/>
  <c r="O97"/>
  <c r="O134" s="1"/>
  <c r="O98"/>
  <c r="E116"/>
  <c r="E99"/>
  <c r="K3" i="22"/>
  <c r="E111" i="19"/>
  <c r="E114"/>
  <c r="E108"/>
  <c r="E102"/>
  <c r="E104"/>
  <c r="E100"/>
  <c r="E95"/>
  <c r="E106"/>
  <c r="E101"/>
  <c r="E115"/>
  <c r="E109"/>
  <c r="E105"/>
  <c r="E93"/>
  <c r="E130" s="1"/>
  <c r="E110"/>
  <c r="E96"/>
  <c r="E133" s="1"/>
  <c r="E112"/>
  <c r="E107"/>
  <c r="E97"/>
  <c r="E80"/>
  <c r="E117"/>
  <c r="E103"/>
  <c r="E113"/>
  <c r="E94"/>
  <c r="E98"/>
  <c r="AA61"/>
  <c r="AA21" i="22"/>
  <c r="U80" i="25"/>
  <c r="U104"/>
  <c r="U111"/>
  <c r="U102"/>
  <c r="U97"/>
  <c r="U103"/>
  <c r="U110"/>
  <c r="U96"/>
  <c r="U113"/>
  <c r="U109"/>
  <c r="U107"/>
  <c r="U114"/>
  <c r="U108"/>
  <c r="U112"/>
  <c r="U116"/>
  <c r="U99"/>
  <c r="U106"/>
  <c r="U98"/>
  <c r="U115"/>
  <c r="U100"/>
  <c r="U95"/>
  <c r="U94"/>
  <c r="U101"/>
  <c r="U117"/>
  <c r="U93"/>
  <c r="U130" s="1"/>
  <c r="U105"/>
  <c r="U142" s="1"/>
  <c r="F102" i="19"/>
  <c r="F117"/>
  <c r="F114"/>
  <c r="F80"/>
  <c r="F106"/>
  <c r="F96"/>
  <c r="F95"/>
  <c r="F105"/>
  <c r="L3" i="22"/>
  <c r="F100" i="19"/>
  <c r="F94"/>
  <c r="F109"/>
  <c r="F108"/>
  <c r="F101"/>
  <c r="F97"/>
  <c r="F103"/>
  <c r="F99"/>
  <c r="F107"/>
  <c r="F111"/>
  <c r="F116"/>
  <c r="F115"/>
  <c r="F110"/>
  <c r="F112"/>
  <c r="F104"/>
  <c r="F141" s="1"/>
  <c r="F93"/>
  <c r="F130" s="1"/>
  <c r="F98"/>
  <c r="F113"/>
  <c r="M21" i="22"/>
  <c r="G100" i="25"/>
  <c r="G101"/>
  <c r="G112"/>
  <c r="G96"/>
  <c r="G102"/>
  <c r="G107"/>
  <c r="G115"/>
  <c r="G98"/>
  <c r="G93"/>
  <c r="G130" s="1"/>
  <c r="G99"/>
  <c r="G103"/>
  <c r="G111"/>
  <c r="G113"/>
  <c r="G110"/>
  <c r="G109"/>
  <c r="G117"/>
  <c r="G114"/>
  <c r="G151" s="1"/>
  <c r="G97"/>
  <c r="G108"/>
  <c r="G80"/>
  <c r="G105"/>
  <c r="G116"/>
  <c r="G104"/>
  <c r="G141" s="1"/>
  <c r="G94"/>
  <c r="G106"/>
  <c r="G143" s="1"/>
  <c r="G95"/>
  <c r="S21" i="22"/>
  <c r="M116" i="25"/>
  <c r="M99"/>
  <c r="M117"/>
  <c r="M110"/>
  <c r="M112"/>
  <c r="M114"/>
  <c r="M102"/>
  <c r="M93"/>
  <c r="M130" s="1"/>
  <c r="M95"/>
  <c r="M98"/>
  <c r="M103"/>
  <c r="M140" s="1"/>
  <c r="M96"/>
  <c r="M111"/>
  <c r="M109"/>
  <c r="M94"/>
  <c r="M104"/>
  <c r="M106"/>
  <c r="M105"/>
  <c r="M97"/>
  <c r="M108"/>
  <c r="M107"/>
  <c r="M144" s="1"/>
  <c r="M101"/>
  <c r="M100"/>
  <c r="M137" s="1"/>
  <c r="M113"/>
  <c r="M80"/>
  <c r="M115"/>
  <c r="M152" s="1"/>
  <c r="U21" i="22"/>
  <c r="O109" i="25"/>
  <c r="O96"/>
  <c r="O94"/>
  <c r="O111"/>
  <c r="O102"/>
  <c r="O104"/>
  <c r="O112"/>
  <c r="O106"/>
  <c r="O113"/>
  <c r="O110"/>
  <c r="O114"/>
  <c r="O115"/>
  <c r="O99"/>
  <c r="O107"/>
  <c r="O100"/>
  <c r="O105"/>
  <c r="O93"/>
  <c r="O130" s="1"/>
  <c r="O101"/>
  <c r="O117"/>
  <c r="O97"/>
  <c r="O108"/>
  <c r="O116"/>
  <c r="O98"/>
  <c r="O80"/>
  <c r="O103"/>
  <c r="O140" s="1"/>
  <c r="O95"/>
  <c r="U114" i="19"/>
  <c r="U107"/>
  <c r="U97"/>
  <c r="U101"/>
  <c r="U103"/>
  <c r="U93"/>
  <c r="U130" s="1"/>
  <c r="U100"/>
  <c r="U99"/>
  <c r="U110"/>
  <c r="U106"/>
  <c r="U109"/>
  <c r="U98"/>
  <c r="U105"/>
  <c r="U102"/>
  <c r="U113"/>
  <c r="U111"/>
  <c r="U80"/>
  <c r="AA3" i="22"/>
  <c r="U94" i="19"/>
  <c r="U104"/>
  <c r="U108"/>
  <c r="U95"/>
  <c r="U116"/>
  <c r="U115"/>
  <c r="U112"/>
  <c r="U117"/>
  <c r="U96"/>
  <c r="I96"/>
  <c r="I117"/>
  <c r="I112"/>
  <c r="I110"/>
  <c r="I103"/>
  <c r="I105"/>
  <c r="I115"/>
  <c r="I116"/>
  <c r="I108"/>
  <c r="I113"/>
  <c r="I99"/>
  <c r="I106"/>
  <c r="I114"/>
  <c r="I97"/>
  <c r="I111"/>
  <c r="O3" i="22"/>
  <c r="I102" i="19"/>
  <c r="I101"/>
  <c r="I100"/>
  <c r="I137" s="1"/>
  <c r="I98"/>
  <c r="I109"/>
  <c r="I146" s="1"/>
  <c r="I95"/>
  <c r="I94"/>
  <c r="I107"/>
  <c r="I104"/>
  <c r="I93"/>
  <c r="I130" s="1"/>
  <c r="I80"/>
  <c r="AB21" i="22"/>
  <c r="V111" i="25"/>
  <c r="V93"/>
  <c r="V130" s="1"/>
  <c r="V112"/>
  <c r="V105"/>
  <c r="V103"/>
  <c r="V104"/>
  <c r="V117"/>
  <c r="V80"/>
  <c r="V94"/>
  <c r="V102"/>
  <c r="V98"/>
  <c r="V96"/>
  <c r="V109"/>
  <c r="V110"/>
  <c r="V100"/>
  <c r="V115"/>
  <c r="V99"/>
  <c r="V114"/>
  <c r="V108"/>
  <c r="V101"/>
  <c r="V113"/>
  <c r="V97"/>
  <c r="V95"/>
  <c r="V107"/>
  <c r="V116"/>
  <c r="V106"/>
  <c r="L102" i="19"/>
  <c r="L116"/>
  <c r="L113"/>
  <c r="L98"/>
  <c r="L80"/>
  <c r="L117"/>
  <c r="L114"/>
  <c r="L105"/>
  <c r="L95"/>
  <c r="L96"/>
  <c r="L104"/>
  <c r="R3" i="22"/>
  <c r="L115" i="19"/>
  <c r="L109"/>
  <c r="L108"/>
  <c r="L99"/>
  <c r="L136" s="1"/>
  <c r="L97"/>
  <c r="L111"/>
  <c r="L110"/>
  <c r="L93"/>
  <c r="L130" s="1"/>
  <c r="L106"/>
  <c r="L94"/>
  <c r="L103"/>
  <c r="L107"/>
  <c r="L112"/>
  <c r="L101"/>
  <c r="L100"/>
  <c r="K111"/>
  <c r="K97"/>
  <c r="K115"/>
  <c r="K110"/>
  <c r="K103"/>
  <c r="K107"/>
  <c r="K101"/>
  <c r="K99"/>
  <c r="K93"/>
  <c r="K130" s="1"/>
  <c r="K104"/>
  <c r="K100"/>
  <c r="K113"/>
  <c r="K109"/>
  <c r="K117"/>
  <c r="K98"/>
  <c r="K116"/>
  <c r="K102"/>
  <c r="K108"/>
  <c r="K145" s="1"/>
  <c r="K114"/>
  <c r="K96"/>
  <c r="K95"/>
  <c r="K105"/>
  <c r="K142" s="1"/>
  <c r="K94"/>
  <c r="K80"/>
  <c r="K106"/>
  <c r="Q3" i="22"/>
  <c r="K112" i="19"/>
  <c r="R104"/>
  <c r="R101"/>
  <c r="R108"/>
  <c r="R99"/>
  <c r="R100"/>
  <c r="R98"/>
  <c r="R113"/>
  <c r="X3" i="22"/>
  <c r="R93" i="19"/>
  <c r="R130" s="1"/>
  <c r="R105"/>
  <c r="R107"/>
  <c r="R102"/>
  <c r="R117"/>
  <c r="R103"/>
  <c r="R95"/>
  <c r="R114"/>
  <c r="R96"/>
  <c r="R106"/>
  <c r="R143" s="1"/>
  <c r="R116"/>
  <c r="R115"/>
  <c r="R112"/>
  <c r="R80"/>
  <c r="R109"/>
  <c r="R146" s="1"/>
  <c r="R97"/>
  <c r="R111"/>
  <c r="R94"/>
  <c r="R110"/>
  <c r="P21" i="22"/>
  <c r="J103" i="25"/>
  <c r="J107"/>
  <c r="J111"/>
  <c r="J113"/>
  <c r="J109"/>
  <c r="J100"/>
  <c r="J108"/>
  <c r="J93"/>
  <c r="J130" s="1"/>
  <c r="J101"/>
  <c r="J112"/>
  <c r="J116"/>
  <c r="J114"/>
  <c r="J151" s="1"/>
  <c r="J80"/>
  <c r="J110"/>
  <c r="J95"/>
  <c r="J104"/>
  <c r="J94"/>
  <c r="J98"/>
  <c r="J117"/>
  <c r="J96"/>
  <c r="J97"/>
  <c r="J105"/>
  <c r="J115"/>
  <c r="J102"/>
  <c r="J99"/>
  <c r="J106"/>
  <c r="J143" s="1"/>
  <c r="Z21" i="22"/>
  <c r="T98" i="25"/>
  <c r="T103"/>
  <c r="T102"/>
  <c r="T117"/>
  <c r="T108"/>
  <c r="T93"/>
  <c r="T130" s="1"/>
  <c r="T109"/>
  <c r="T104"/>
  <c r="T113"/>
  <c r="T111"/>
  <c r="T100"/>
  <c r="T107"/>
  <c r="T97"/>
  <c r="T116"/>
  <c r="T105"/>
  <c r="T80"/>
  <c r="T115"/>
  <c r="T99"/>
  <c r="T101"/>
  <c r="T138" s="1"/>
  <c r="T106"/>
  <c r="T114"/>
  <c r="T151" s="1"/>
  <c r="T96"/>
  <c r="T112"/>
  <c r="T110"/>
  <c r="T94"/>
  <c r="T95"/>
  <c r="AA62" i="19"/>
  <c r="AA65" i="25"/>
  <c r="AA65" i="19"/>
  <c r="Y93"/>
  <c r="Y130" s="1"/>
  <c r="Y114"/>
  <c r="AE3" i="22"/>
  <c r="Y80" i="19"/>
  <c r="Y101"/>
  <c r="Y104"/>
  <c r="Y117"/>
  <c r="Y112"/>
  <c r="Y103"/>
  <c r="Y98"/>
  <c r="Y94"/>
  <c r="Y108"/>
  <c r="Y97"/>
  <c r="Y113"/>
  <c r="Y116"/>
  <c r="Y95"/>
  <c r="Y107"/>
  <c r="Y96"/>
  <c r="Y111"/>
  <c r="Y102"/>
  <c r="Y99"/>
  <c r="Y105"/>
  <c r="Y142" s="1"/>
  <c r="Y106"/>
  <c r="Y100"/>
  <c r="Y110"/>
  <c r="Y109"/>
  <c r="Y115"/>
  <c r="V104"/>
  <c r="V96"/>
  <c r="V108"/>
  <c r="V112"/>
  <c r="AB3" i="22"/>
  <c r="V100" i="19"/>
  <c r="V101"/>
  <c r="V111"/>
  <c r="V95"/>
  <c r="V114"/>
  <c r="V97"/>
  <c r="V102"/>
  <c r="V93"/>
  <c r="V130" s="1"/>
  <c r="V110"/>
  <c r="V98"/>
  <c r="V80"/>
  <c r="V94"/>
  <c r="V117"/>
  <c r="V113"/>
  <c r="V107"/>
  <c r="V99"/>
  <c r="V103"/>
  <c r="V106"/>
  <c r="V116"/>
  <c r="V115"/>
  <c r="V105"/>
  <c r="V109"/>
  <c r="V146" s="1"/>
  <c r="Q106"/>
  <c r="Q107"/>
  <c r="Q109"/>
  <c r="Q95"/>
  <c r="Q114"/>
  <c r="Q98"/>
  <c r="Q93"/>
  <c r="Q130" s="1"/>
  <c r="Q103"/>
  <c r="Q104"/>
  <c r="Q116"/>
  <c r="Q115"/>
  <c r="Q105"/>
  <c r="Q94"/>
  <c r="Q102"/>
  <c r="Q96"/>
  <c r="Q100"/>
  <c r="Q117"/>
  <c r="Q80"/>
  <c r="Q97"/>
  <c r="Q113"/>
  <c r="Q101"/>
  <c r="Q112"/>
  <c r="Q108"/>
  <c r="Q110"/>
  <c r="Q99"/>
  <c r="W3" i="22"/>
  <c r="Q111" i="19"/>
  <c r="X98"/>
  <c r="AD3" i="22"/>
  <c r="X80" i="19"/>
  <c r="X104"/>
  <c r="X116"/>
  <c r="X103"/>
  <c r="X115"/>
  <c r="X117"/>
  <c r="X113"/>
  <c r="X94"/>
  <c r="X96"/>
  <c r="X97"/>
  <c r="X108"/>
  <c r="X107"/>
  <c r="X109"/>
  <c r="X105"/>
  <c r="X142" s="1"/>
  <c r="X114"/>
  <c r="X151" s="1"/>
  <c r="X101"/>
  <c r="X110"/>
  <c r="X111"/>
  <c r="X93"/>
  <c r="X130" s="1"/>
  <c r="X112"/>
  <c r="X99"/>
  <c r="X100"/>
  <c r="X106"/>
  <c r="X95"/>
  <c r="X132" s="1"/>
  <c r="X102"/>
  <c r="K22" i="22"/>
  <c r="AA62" i="25"/>
  <c r="E112"/>
  <c r="E105"/>
  <c r="E98"/>
  <c r="E115"/>
  <c r="E108"/>
  <c r="E100"/>
  <c r="E97"/>
  <c r="E101"/>
  <c r="E106"/>
  <c r="E96"/>
  <c r="E94"/>
  <c r="E80"/>
  <c r="E104"/>
  <c r="E103"/>
  <c r="E93"/>
  <c r="E130" s="1"/>
  <c r="E102"/>
  <c r="E95"/>
  <c r="E111"/>
  <c r="E117"/>
  <c r="E99"/>
  <c r="E107"/>
  <c r="E144" s="1"/>
  <c r="E116"/>
  <c r="E113"/>
  <c r="E109"/>
  <c r="E110"/>
  <c r="E114"/>
  <c r="AE21" i="22"/>
  <c r="Y109" i="25"/>
  <c r="Y97"/>
  <c r="Y112"/>
  <c r="Y99"/>
  <c r="Y115"/>
  <c r="Y105"/>
  <c r="Y116"/>
  <c r="Y98"/>
  <c r="Y101"/>
  <c r="Y103"/>
  <c r="Y93"/>
  <c r="Y130" s="1"/>
  <c r="Y111"/>
  <c r="Y100"/>
  <c r="Y117"/>
  <c r="Y113"/>
  <c r="Y150" s="1"/>
  <c r="Y104"/>
  <c r="Y110"/>
  <c r="Y147" s="1"/>
  <c r="Y96"/>
  <c r="Y102"/>
  <c r="Y80"/>
  <c r="Y95"/>
  <c r="Y94"/>
  <c r="Y108"/>
  <c r="Y106"/>
  <c r="Y107"/>
  <c r="Y114"/>
  <c r="M109" i="19"/>
  <c r="M104"/>
  <c r="S3" i="22"/>
  <c r="M103" i="19"/>
  <c r="M101"/>
  <c r="M116"/>
  <c r="M97"/>
  <c r="M112"/>
  <c r="M115"/>
  <c r="M110"/>
  <c r="M113"/>
  <c r="M114"/>
  <c r="M117"/>
  <c r="M98"/>
  <c r="M107"/>
  <c r="M80"/>
  <c r="M111"/>
  <c r="M94"/>
  <c r="M100"/>
  <c r="M108"/>
  <c r="M95"/>
  <c r="M93"/>
  <c r="M130" s="1"/>
  <c r="M105"/>
  <c r="M96"/>
  <c r="M99"/>
  <c r="M102"/>
  <c r="M106"/>
  <c r="W21" i="22"/>
  <c r="Q107" i="25"/>
  <c r="Q117"/>
  <c r="Q112"/>
  <c r="Q106"/>
  <c r="Q111"/>
  <c r="Q99"/>
  <c r="Q109"/>
  <c r="Q80"/>
  <c r="Q100"/>
  <c r="Q115"/>
  <c r="Q95"/>
  <c r="Q110"/>
  <c r="Q104"/>
  <c r="Q103"/>
  <c r="Q113"/>
  <c r="Q150" s="1"/>
  <c r="Q102"/>
  <c r="Q101"/>
  <c r="Q138" s="1"/>
  <c r="Q105"/>
  <c r="Q108"/>
  <c r="Q116"/>
  <c r="Q98"/>
  <c r="Q96"/>
  <c r="Q93"/>
  <c r="Q130" s="1"/>
  <c r="Q97"/>
  <c r="Q94"/>
  <c r="Q114"/>
  <c r="R21" i="22"/>
  <c r="L117" i="25"/>
  <c r="L100"/>
  <c r="L104"/>
  <c r="L107"/>
  <c r="L112"/>
  <c r="L111"/>
  <c r="L95"/>
  <c r="L80"/>
  <c r="L103"/>
  <c r="L113"/>
  <c r="L94"/>
  <c r="L99"/>
  <c r="L96"/>
  <c r="L101"/>
  <c r="L138" s="1"/>
  <c r="L106"/>
  <c r="L109"/>
  <c r="L108"/>
  <c r="L93"/>
  <c r="L130" s="1"/>
  <c r="L98"/>
  <c r="L116"/>
  <c r="L114"/>
  <c r="L110"/>
  <c r="L115"/>
  <c r="L102"/>
  <c r="L105"/>
  <c r="L97"/>
  <c r="Q21" i="22"/>
  <c r="K95" i="25"/>
  <c r="K108"/>
  <c r="K105"/>
  <c r="K104"/>
  <c r="K116"/>
  <c r="K112"/>
  <c r="K117"/>
  <c r="K93"/>
  <c r="K130" s="1"/>
  <c r="K94"/>
  <c r="K98"/>
  <c r="K111"/>
  <c r="K96"/>
  <c r="K115"/>
  <c r="K80"/>
  <c r="K106"/>
  <c r="K143" s="1"/>
  <c r="K114"/>
  <c r="K103"/>
  <c r="K113"/>
  <c r="K97"/>
  <c r="K109"/>
  <c r="K101"/>
  <c r="K102"/>
  <c r="K107"/>
  <c r="K144" s="1"/>
  <c r="K99"/>
  <c r="K110"/>
  <c r="K100"/>
  <c r="T116" i="19"/>
  <c r="T99"/>
  <c r="T101"/>
  <c r="T103"/>
  <c r="T111"/>
  <c r="T95"/>
  <c r="T94"/>
  <c r="T114"/>
  <c r="T98"/>
  <c r="T80"/>
  <c r="T105"/>
  <c r="T117"/>
  <c r="T100"/>
  <c r="T109"/>
  <c r="T102"/>
  <c r="T139" s="1"/>
  <c r="T115"/>
  <c r="T93"/>
  <c r="T130" s="1"/>
  <c r="T104"/>
  <c r="T97"/>
  <c r="T112"/>
  <c r="Z3" i="22"/>
  <c r="T108" i="19"/>
  <c r="T110"/>
  <c r="T96"/>
  <c r="T113"/>
  <c r="T107"/>
  <c r="T106"/>
  <c r="T143" s="1"/>
  <c r="J107"/>
  <c r="J110"/>
  <c r="J101"/>
  <c r="J116"/>
  <c r="J94"/>
  <c r="J109"/>
  <c r="J111"/>
  <c r="J96"/>
  <c r="P3" i="22"/>
  <c r="J99" i="19"/>
  <c r="J100"/>
  <c r="J108"/>
  <c r="J117"/>
  <c r="J114"/>
  <c r="J105"/>
  <c r="J80"/>
  <c r="J113"/>
  <c r="J97"/>
  <c r="J103"/>
  <c r="J95"/>
  <c r="J102"/>
  <c r="J106"/>
  <c r="J115"/>
  <c r="J93"/>
  <c r="J130" s="1"/>
  <c r="J98"/>
  <c r="J104"/>
  <c r="J112"/>
  <c r="J149" s="1"/>
  <c r="Y21" i="22"/>
  <c r="S95" i="25"/>
  <c r="S114"/>
  <c r="S101"/>
  <c r="S103"/>
  <c r="S96"/>
  <c r="S102"/>
  <c r="S117"/>
  <c r="S93"/>
  <c r="S130" s="1"/>
  <c r="S112"/>
  <c r="S115"/>
  <c r="S152" s="1"/>
  <c r="S107"/>
  <c r="S113"/>
  <c r="S116"/>
  <c r="S80"/>
  <c r="S106"/>
  <c r="S99"/>
  <c r="S104"/>
  <c r="S98"/>
  <c r="S97"/>
  <c r="S108"/>
  <c r="S109"/>
  <c r="S105"/>
  <c r="S110"/>
  <c r="S94"/>
  <c r="S131" s="1"/>
  <c r="S111"/>
  <c r="S100"/>
  <c r="H107" i="19"/>
  <c r="H93"/>
  <c r="H130" s="1"/>
  <c r="H116"/>
  <c r="H104"/>
  <c r="H98"/>
  <c r="H94"/>
  <c r="H112"/>
  <c r="H106"/>
  <c r="H80"/>
  <c r="H114"/>
  <c r="H97"/>
  <c r="H113"/>
  <c r="H115"/>
  <c r="H105"/>
  <c r="H110"/>
  <c r="N3" i="22"/>
  <c r="H96" i="19"/>
  <c r="H108"/>
  <c r="H103"/>
  <c r="H111"/>
  <c r="H109"/>
  <c r="H117"/>
  <c r="H95"/>
  <c r="H102"/>
  <c r="H100"/>
  <c r="H101"/>
  <c r="H99"/>
  <c r="Y3" i="22"/>
  <c r="S101" i="19"/>
  <c r="S115"/>
  <c r="S94"/>
  <c r="S116"/>
  <c r="S96"/>
  <c r="S107"/>
  <c r="S95"/>
  <c r="S93"/>
  <c r="S130" s="1"/>
  <c r="S109"/>
  <c r="S102"/>
  <c r="S111"/>
  <c r="S112"/>
  <c r="S110"/>
  <c r="S105"/>
  <c r="S100"/>
  <c r="S80"/>
  <c r="S113"/>
  <c r="S97"/>
  <c r="S103"/>
  <c r="S117"/>
  <c r="S98"/>
  <c r="S114"/>
  <c r="S106"/>
  <c r="S108"/>
  <c r="S99"/>
  <c r="S104"/>
  <c r="X21" i="22"/>
  <c r="R103" i="25"/>
  <c r="R117"/>
  <c r="R94"/>
  <c r="R109"/>
  <c r="R100"/>
  <c r="R111"/>
  <c r="R108"/>
  <c r="R107"/>
  <c r="R97"/>
  <c r="R96"/>
  <c r="R114"/>
  <c r="R113"/>
  <c r="R80"/>
  <c r="R105"/>
  <c r="R104"/>
  <c r="R110"/>
  <c r="R147" s="1"/>
  <c r="R102"/>
  <c r="R95"/>
  <c r="R106"/>
  <c r="R99"/>
  <c r="R101"/>
  <c r="R138" s="1"/>
  <c r="R116"/>
  <c r="R112"/>
  <c r="R98"/>
  <c r="R115"/>
  <c r="R93"/>
  <c r="R130" s="1"/>
  <c r="O21" i="22"/>
  <c r="I96" i="25"/>
  <c r="I117"/>
  <c r="I101"/>
  <c r="I93"/>
  <c r="I130" s="1"/>
  <c r="I99"/>
  <c r="I114"/>
  <c r="I105"/>
  <c r="I98"/>
  <c r="I115"/>
  <c r="I113"/>
  <c r="I110"/>
  <c r="I112"/>
  <c r="I80"/>
  <c r="I103"/>
  <c r="I111"/>
  <c r="I106"/>
  <c r="I100"/>
  <c r="I108"/>
  <c r="I95"/>
  <c r="I107"/>
  <c r="I144" s="1"/>
  <c r="I116"/>
  <c r="I104"/>
  <c r="I141" s="1"/>
  <c r="I94"/>
  <c r="I102"/>
  <c r="I97"/>
  <c r="I134" s="1"/>
  <c r="I109"/>
  <c r="I146" s="1"/>
  <c r="P103" i="19"/>
  <c r="P115"/>
  <c r="P107"/>
  <c r="P93"/>
  <c r="P130" s="1"/>
  <c r="P96"/>
  <c r="P101"/>
  <c r="P116"/>
  <c r="P111"/>
  <c r="P110"/>
  <c r="P109"/>
  <c r="P104"/>
  <c r="P106"/>
  <c r="P98"/>
  <c r="P99"/>
  <c r="P105"/>
  <c r="P113"/>
  <c r="V3" i="22"/>
  <c r="P102" i="19"/>
  <c r="P139" s="1"/>
  <c r="P108"/>
  <c r="P145" s="1"/>
  <c r="P114"/>
  <c r="P94"/>
  <c r="P97"/>
  <c r="P117"/>
  <c r="P80"/>
  <c r="P100"/>
  <c r="P95"/>
  <c r="P112"/>
  <c r="W93"/>
  <c r="W130" s="1"/>
  <c r="W99"/>
  <c r="W117"/>
  <c r="W107"/>
  <c r="W80"/>
  <c r="W96"/>
  <c r="W100"/>
  <c r="W106"/>
  <c r="W109"/>
  <c r="W97"/>
  <c r="W113"/>
  <c r="W103"/>
  <c r="W95"/>
  <c r="W94"/>
  <c r="W110"/>
  <c r="W114"/>
  <c r="W101"/>
  <c r="W115"/>
  <c r="W105"/>
  <c r="W98"/>
  <c r="W112"/>
  <c r="W102"/>
  <c r="AC3" i="22"/>
  <c r="W108" i="19"/>
  <c r="W145" s="1"/>
  <c r="W111"/>
  <c r="W104"/>
  <c r="W116"/>
  <c r="N21" i="22"/>
  <c r="H106" i="25"/>
  <c r="H96"/>
  <c r="H107"/>
  <c r="H108"/>
  <c r="H99"/>
  <c r="H111"/>
  <c r="H117"/>
  <c r="H103"/>
  <c r="H93"/>
  <c r="H130" s="1"/>
  <c r="H104"/>
  <c r="H105"/>
  <c r="H109"/>
  <c r="H146" s="1"/>
  <c r="H102"/>
  <c r="H101"/>
  <c r="H112"/>
  <c r="H113"/>
  <c r="H110"/>
  <c r="H95"/>
  <c r="H115"/>
  <c r="H100"/>
  <c r="H114"/>
  <c r="H116"/>
  <c r="H80"/>
  <c r="H94"/>
  <c r="H97"/>
  <c r="H98"/>
  <c r="G113" i="19"/>
  <c r="G105"/>
  <c r="G106"/>
  <c r="G80"/>
  <c r="G103"/>
  <c r="G104"/>
  <c r="G96"/>
  <c r="G97"/>
  <c r="G102"/>
  <c r="G100"/>
  <c r="G99"/>
  <c r="G108"/>
  <c r="G95"/>
  <c r="G94"/>
  <c r="G115"/>
  <c r="G93"/>
  <c r="G130" s="1"/>
  <c r="M3" i="22"/>
  <c r="G117" i="19"/>
  <c r="G114"/>
  <c r="G101"/>
  <c r="G112"/>
  <c r="G98"/>
  <c r="G116"/>
  <c r="G111"/>
  <c r="G107"/>
  <c r="G110"/>
  <c r="G109"/>
  <c r="L21" i="22"/>
  <c r="F99" i="25"/>
  <c r="F108"/>
  <c r="F106"/>
  <c r="F95"/>
  <c r="F114"/>
  <c r="F94"/>
  <c r="F110"/>
  <c r="F117"/>
  <c r="F98"/>
  <c r="F100"/>
  <c r="F101"/>
  <c r="F96"/>
  <c r="F133" s="1"/>
  <c r="F105"/>
  <c r="F80"/>
  <c r="F116"/>
  <c r="F112"/>
  <c r="F115"/>
  <c r="F152" s="1"/>
  <c r="F102"/>
  <c r="F103"/>
  <c r="F93"/>
  <c r="F130" s="1"/>
  <c r="F104"/>
  <c r="F109"/>
  <c r="F146" s="1"/>
  <c r="F111"/>
  <c r="F148" s="1"/>
  <c r="F97"/>
  <c r="F134" s="1"/>
  <c r="F107"/>
  <c r="F113"/>
  <c r="AA61"/>
  <c r="T21" i="22"/>
  <c r="N110" i="25"/>
  <c r="N109"/>
  <c r="N103"/>
  <c r="N94"/>
  <c r="N104"/>
  <c r="N107"/>
  <c r="N97"/>
  <c r="N80"/>
  <c r="N108"/>
  <c r="N114"/>
  <c r="N113"/>
  <c r="N115"/>
  <c r="N101"/>
  <c r="N111"/>
  <c r="N112"/>
  <c r="N106"/>
  <c r="N117"/>
  <c r="N93"/>
  <c r="N130" s="1"/>
  <c r="N95"/>
  <c r="N96"/>
  <c r="N98"/>
  <c r="N102"/>
  <c r="N100"/>
  <c r="N105"/>
  <c r="N116"/>
  <c r="N99"/>
  <c r="AC21" i="22"/>
  <c r="W113" i="25"/>
  <c r="W94"/>
  <c r="W101"/>
  <c r="W100"/>
  <c r="W116"/>
  <c r="W103"/>
  <c r="W111"/>
  <c r="W95"/>
  <c r="W112"/>
  <c r="W107"/>
  <c r="W110"/>
  <c r="W105"/>
  <c r="W104"/>
  <c r="W115"/>
  <c r="W97"/>
  <c r="W93"/>
  <c r="W130" s="1"/>
  <c r="W117"/>
  <c r="W98"/>
  <c r="W102"/>
  <c r="W139" s="1"/>
  <c r="W114"/>
  <c r="W109"/>
  <c r="W108"/>
  <c r="W145" s="1"/>
  <c r="W96"/>
  <c r="W80"/>
  <c r="W99"/>
  <c r="W106"/>
  <c r="Q134" i="19" l="1"/>
  <c r="U149" i="25"/>
  <c r="X152"/>
  <c r="O146" i="19"/>
  <c r="S136"/>
  <c r="W134"/>
  <c r="I141"/>
  <c r="S147"/>
  <c r="O132" i="25"/>
  <c r="H131" i="19"/>
  <c r="V135"/>
  <c r="G153"/>
  <c r="Y152"/>
  <c r="F144"/>
  <c r="O151"/>
  <c r="N138"/>
  <c r="M143"/>
  <c r="L137"/>
  <c r="U152"/>
  <c r="E149"/>
  <c r="P151"/>
  <c r="X147"/>
  <c r="R152"/>
  <c r="I144"/>
  <c r="F150"/>
  <c r="Q133"/>
  <c r="S132"/>
  <c r="Y136"/>
  <c r="L151"/>
  <c r="F140"/>
  <c r="V131"/>
  <c r="F149"/>
  <c r="E146"/>
  <c r="T152"/>
  <c r="P150" i="25"/>
  <c r="G131"/>
  <c r="X137"/>
  <c r="S133"/>
  <c r="K150"/>
  <c r="P142" i="19"/>
  <c r="I153" i="25"/>
  <c r="I137"/>
  <c r="F138" i="19"/>
  <c r="E152"/>
  <c r="I148" i="25"/>
  <c r="W135"/>
  <c r="W140"/>
  <c r="N153"/>
  <c r="N145"/>
  <c r="N147"/>
  <c r="F151"/>
  <c r="G132" i="19"/>
  <c r="H149" i="25"/>
  <c r="H142"/>
  <c r="W153" i="19"/>
  <c r="W137"/>
  <c r="P132"/>
  <c r="P134"/>
  <c r="P146"/>
  <c r="I139" i="25"/>
  <c r="I143"/>
  <c r="R149"/>
  <c r="R143"/>
  <c r="R151"/>
  <c r="R145"/>
  <c r="S141" i="19"/>
  <c r="S134"/>
  <c r="S139"/>
  <c r="H145"/>
  <c r="S150" i="25"/>
  <c r="J132" i="19"/>
  <c r="J145"/>
  <c r="T147"/>
  <c r="T134"/>
  <c r="K147" i="25"/>
  <c r="K138"/>
  <c r="K140"/>
  <c r="M142" i="19"/>
  <c r="Y144" i="25"/>
  <c r="Y137"/>
  <c r="E136"/>
  <c r="E138"/>
  <c r="R141"/>
  <c r="H142" i="19"/>
  <c r="H151"/>
  <c r="S136" i="25"/>
  <c r="S140"/>
  <c r="T131" i="19"/>
  <c r="T138"/>
  <c r="L139" i="25"/>
  <c r="Q145"/>
  <c r="Q132"/>
  <c r="Q149"/>
  <c r="M137" i="19"/>
  <c r="Y146" i="25"/>
  <c r="E139"/>
  <c r="I152"/>
  <c r="R135"/>
  <c r="S131" i="19"/>
  <c r="J135"/>
  <c r="T149"/>
  <c r="L151" i="25"/>
  <c r="M133" i="19"/>
  <c r="M149"/>
  <c r="Y151" i="25"/>
  <c r="Y131"/>
  <c r="E141"/>
  <c r="E143"/>
  <c r="Q136" i="19"/>
  <c r="T147" i="25"/>
  <c r="J152"/>
  <c r="L149" i="19"/>
  <c r="L134"/>
  <c r="V132" i="25"/>
  <c r="I148" i="19"/>
  <c r="U139"/>
  <c r="O134" i="25"/>
  <c r="O142"/>
  <c r="M134"/>
  <c r="M131"/>
  <c r="G132"/>
  <c r="G153"/>
  <c r="G134"/>
  <c r="G147"/>
  <c r="F135" i="19"/>
  <c r="F147"/>
  <c r="F133"/>
  <c r="U151" i="25"/>
  <c r="E150" i="19"/>
  <c r="E137"/>
  <c r="P133" i="25"/>
  <c r="P153"/>
  <c r="N152" i="19"/>
  <c r="I147" i="25"/>
  <c r="I142"/>
  <c r="R153"/>
  <c r="S150" i="19"/>
  <c r="S146"/>
  <c r="H144"/>
  <c r="S143" i="25"/>
  <c r="J152" i="19"/>
  <c r="J142"/>
  <c r="J137"/>
  <c r="J148"/>
  <c r="T136"/>
  <c r="L135" i="25"/>
  <c r="L131"/>
  <c r="Q142"/>
  <c r="Q136"/>
  <c r="M139" i="19"/>
  <c r="M147"/>
  <c r="M153"/>
  <c r="E134" i="25"/>
  <c r="X137" i="19"/>
  <c r="X148"/>
  <c r="X134"/>
  <c r="Q145"/>
  <c r="V142"/>
  <c r="V137"/>
  <c r="V133"/>
  <c r="Y140"/>
  <c r="T132" i="25"/>
  <c r="T136"/>
  <c r="T153"/>
  <c r="J134"/>
  <c r="J131"/>
  <c r="R137" i="19"/>
  <c r="K153"/>
  <c r="K136"/>
  <c r="L147"/>
  <c r="V153" i="25"/>
  <c r="M148"/>
  <c r="U131"/>
  <c r="U135"/>
  <c r="U146"/>
  <c r="O145" i="19"/>
  <c r="N145"/>
  <c r="E152" i="25"/>
  <c r="X143" i="19"/>
  <c r="X153"/>
  <c r="Q147"/>
  <c r="Q150"/>
  <c r="Q140"/>
  <c r="V134"/>
  <c r="Y146"/>
  <c r="Y133"/>
  <c r="Y150"/>
  <c r="T149" i="25"/>
  <c r="T146"/>
  <c r="J142"/>
  <c r="J147"/>
  <c r="R131" i="19"/>
  <c r="R140"/>
  <c r="R142"/>
  <c r="K132"/>
  <c r="K139"/>
  <c r="V143" i="25"/>
  <c r="V134"/>
  <c r="V147"/>
  <c r="V139"/>
  <c r="V141"/>
  <c r="I134" i="19"/>
  <c r="U149"/>
  <c r="U142"/>
  <c r="U147"/>
  <c r="O137" i="25"/>
  <c r="O151"/>
  <c r="M142"/>
  <c r="M146"/>
  <c r="G142"/>
  <c r="G150"/>
  <c r="F152" i="19"/>
  <c r="E140"/>
  <c r="E144"/>
  <c r="O138"/>
  <c r="N137"/>
  <c r="N135"/>
  <c r="X141" i="25"/>
  <c r="H136" i="19"/>
  <c r="H140"/>
  <c r="S153" i="25"/>
  <c r="J139" i="19"/>
  <c r="T133"/>
  <c r="Y140" i="25"/>
  <c r="V153" i="19"/>
  <c r="R153"/>
  <c r="E134"/>
  <c r="E147"/>
  <c r="N148"/>
  <c r="Y138"/>
  <c r="U135"/>
  <c r="U138"/>
  <c r="O147" i="25"/>
  <c r="O137" i="19"/>
  <c r="X145" i="25"/>
  <c r="U144"/>
  <c r="W133"/>
  <c r="W147"/>
  <c r="W138"/>
  <c r="N148"/>
  <c r="N151"/>
  <c r="N144"/>
  <c r="F150"/>
  <c r="F139"/>
  <c r="F131"/>
  <c r="G147" i="19"/>
  <c r="G135"/>
  <c r="G131"/>
  <c r="G137"/>
  <c r="H131" i="25"/>
  <c r="H137"/>
  <c r="H140"/>
  <c r="W135" i="19"/>
  <c r="W140"/>
  <c r="P149"/>
  <c r="P141"/>
  <c r="P144"/>
  <c r="I133" i="25"/>
  <c r="S137" i="19"/>
  <c r="S148"/>
  <c r="H147"/>
  <c r="H134"/>
  <c r="H149"/>
  <c r="H153"/>
  <c r="S148" i="25"/>
  <c r="J150" i="19"/>
  <c r="J144"/>
  <c r="T151"/>
  <c r="K137" i="25"/>
  <c r="K135"/>
  <c r="K149"/>
  <c r="K145"/>
  <c r="L142"/>
  <c r="L145"/>
  <c r="L133"/>
  <c r="L140"/>
  <c r="L149"/>
  <c r="Q134"/>
  <c r="Q153"/>
  <c r="Q139"/>
  <c r="Q147"/>
  <c r="Q143"/>
  <c r="M145" i="19"/>
  <c r="M151"/>
  <c r="M140"/>
  <c r="Y133" i="25"/>
  <c r="Y142"/>
  <c r="E147"/>
  <c r="E132"/>
  <c r="E149"/>
  <c r="X149" i="19"/>
  <c r="X138"/>
  <c r="X144"/>
  <c r="X131"/>
  <c r="X140"/>
  <c r="Q138"/>
  <c r="Q131"/>
  <c r="Q141"/>
  <c r="Q151"/>
  <c r="Q143"/>
  <c r="V144"/>
  <c r="V139"/>
  <c r="V148"/>
  <c r="Y143"/>
  <c r="Y148"/>
  <c r="Y131"/>
  <c r="T143" i="25"/>
  <c r="T141"/>
  <c r="J132"/>
  <c r="J145"/>
  <c r="J148"/>
  <c r="R132" i="19"/>
  <c r="R144"/>
  <c r="R150"/>
  <c r="K141"/>
  <c r="K144"/>
  <c r="K134"/>
  <c r="L143"/>
  <c r="L152"/>
  <c r="L132"/>
  <c r="L139"/>
  <c r="V145" i="25"/>
  <c r="V137"/>
  <c r="V135"/>
  <c r="V149"/>
  <c r="I131" i="19"/>
  <c r="I136"/>
  <c r="I152"/>
  <c r="U132"/>
  <c r="U143"/>
  <c r="O152" i="25"/>
  <c r="O148"/>
  <c r="M139"/>
  <c r="G136"/>
  <c r="G144"/>
  <c r="G138"/>
  <c r="F137" i="19"/>
  <c r="U136" i="25"/>
  <c r="U133"/>
  <c r="U139"/>
  <c r="O140" i="19"/>
  <c r="O132"/>
  <c r="O147"/>
  <c r="P142" i="25"/>
  <c r="P138"/>
  <c r="N131" i="19"/>
  <c r="N133"/>
  <c r="X147" i="25"/>
  <c r="X150"/>
  <c r="N133"/>
  <c r="F149"/>
  <c r="G134" i="19"/>
  <c r="H135" i="25"/>
  <c r="H148"/>
  <c r="W139" i="19"/>
  <c r="W131"/>
  <c r="W133"/>
  <c r="P131"/>
  <c r="S138" i="25"/>
  <c r="J140"/>
  <c r="K150" i="19"/>
  <c r="I145"/>
  <c r="O141" i="25"/>
  <c r="P152"/>
  <c r="W143"/>
  <c r="W152"/>
  <c r="W131"/>
  <c r="N135"/>
  <c r="N138"/>
  <c r="N141"/>
  <c r="F144"/>
  <c r="F141"/>
  <c r="F135"/>
  <c r="G144" i="19"/>
  <c r="G149"/>
  <c r="G139"/>
  <c r="G140"/>
  <c r="H152" i="25"/>
  <c r="H144"/>
  <c r="W142" i="19"/>
  <c r="W147"/>
  <c r="W150"/>
  <c r="P136"/>
  <c r="P138"/>
  <c r="P152"/>
  <c r="I149" i="25"/>
  <c r="I135"/>
  <c r="R131"/>
  <c r="S151" i="19"/>
  <c r="S144"/>
  <c r="H138"/>
  <c r="S145" i="25"/>
  <c r="J153" i="19"/>
  <c r="T142"/>
  <c r="K152" i="25"/>
  <c r="K131"/>
  <c r="L153"/>
  <c r="L136"/>
  <c r="L144"/>
  <c r="V143" i="19"/>
  <c r="V138"/>
  <c r="Y135"/>
  <c r="Y141"/>
  <c r="T137" i="25"/>
  <c r="J135"/>
  <c r="R135" i="19"/>
  <c r="R138"/>
  <c r="K148"/>
  <c r="L142"/>
  <c r="V151" i="25"/>
  <c r="U151" i="19"/>
  <c r="O131" i="25"/>
  <c r="M151"/>
  <c r="F143" i="19"/>
  <c r="O135"/>
  <c r="O150"/>
  <c r="P146" i="25"/>
  <c r="N146" i="19"/>
  <c r="N142"/>
  <c r="X143" i="25"/>
  <c r="H119"/>
  <c r="H154"/>
  <c r="W144"/>
  <c r="F142"/>
  <c r="F136"/>
  <c r="G150" i="19"/>
  <c r="W134" i="25"/>
  <c r="W148"/>
  <c r="N136"/>
  <c r="N154"/>
  <c r="N119"/>
  <c r="W154" i="19"/>
  <c r="W119"/>
  <c r="H119"/>
  <c r="H154"/>
  <c r="S142"/>
  <c r="S152"/>
  <c r="J133"/>
  <c r="K153" i="25"/>
  <c r="Y154"/>
  <c r="Y119"/>
  <c r="J119"/>
  <c r="J154"/>
  <c r="M119"/>
  <c r="M154"/>
  <c r="F119" i="19"/>
  <c r="F154"/>
  <c r="X119" i="25"/>
  <c r="X154"/>
  <c r="F145"/>
  <c r="I136"/>
  <c r="R146"/>
  <c r="S140" i="19"/>
  <c r="H132"/>
  <c r="S141" i="25"/>
  <c r="J131" i="19"/>
  <c r="K139" i="25"/>
  <c r="Y134"/>
  <c r="E145"/>
  <c r="Y153" i="19"/>
  <c r="I149"/>
  <c r="U144"/>
  <c r="O143" i="25"/>
  <c r="E151" i="19"/>
  <c r="P134" i="25"/>
  <c r="N149" i="19"/>
  <c r="X131" i="25"/>
  <c r="G119" i="19"/>
  <c r="G154"/>
  <c r="P119"/>
  <c r="P154"/>
  <c r="J154"/>
  <c r="J119"/>
  <c r="T154"/>
  <c r="T119"/>
  <c r="L119" i="25"/>
  <c r="L154"/>
  <c r="Q119" i="19"/>
  <c r="Q154"/>
  <c r="Y154"/>
  <c r="Y119"/>
  <c r="T154" i="25"/>
  <c r="T119"/>
  <c r="K154" i="19"/>
  <c r="K119"/>
  <c r="V119" i="25"/>
  <c r="V154"/>
  <c r="U154" i="19"/>
  <c r="U119"/>
  <c r="U154" i="25"/>
  <c r="U119"/>
  <c r="I119"/>
  <c r="I154"/>
  <c r="S119" i="19"/>
  <c r="S154"/>
  <c r="K119" i="25"/>
  <c r="K154"/>
  <c r="M119" i="19"/>
  <c r="M154"/>
  <c r="L154"/>
  <c r="L119"/>
  <c r="O154"/>
  <c r="O119"/>
  <c r="N139" i="25"/>
  <c r="N146"/>
  <c r="F137"/>
  <c r="G141" i="19"/>
  <c r="G142"/>
  <c r="H150" i="25"/>
  <c r="H145"/>
  <c r="W151" i="19"/>
  <c r="W143"/>
  <c r="W144"/>
  <c r="P153"/>
  <c r="R136" i="25"/>
  <c r="R150"/>
  <c r="R144"/>
  <c r="S143" i="19"/>
  <c r="S146" i="25"/>
  <c r="S149"/>
  <c r="S132"/>
  <c r="T140" i="19"/>
  <c r="V149"/>
  <c r="T144" i="25"/>
  <c r="J153"/>
  <c r="R147" i="19"/>
  <c r="R145"/>
  <c r="U137" i="25"/>
  <c r="E153" i="19"/>
  <c r="O152"/>
  <c r="W151" i="25"/>
  <c r="W142"/>
  <c r="W132"/>
  <c r="W137"/>
  <c r="N137"/>
  <c r="N132"/>
  <c r="N149"/>
  <c r="N150"/>
  <c r="N134"/>
  <c r="N140"/>
  <c r="AA80"/>
  <c r="F140"/>
  <c r="F153"/>
  <c r="F138"/>
  <c r="F147"/>
  <c r="F143"/>
  <c r="G146" i="19"/>
  <c r="G151"/>
  <c r="G152"/>
  <c r="G136"/>
  <c r="G133"/>
  <c r="G143"/>
  <c r="H134" i="25"/>
  <c r="H151"/>
  <c r="H147"/>
  <c r="H139"/>
  <c r="H136"/>
  <c r="H143"/>
  <c r="W148" i="19"/>
  <c r="W149"/>
  <c r="W138"/>
  <c r="W132"/>
  <c r="W146"/>
  <c r="P150"/>
  <c r="P143"/>
  <c r="P148"/>
  <c r="I145" i="25"/>
  <c r="I140"/>
  <c r="I150"/>
  <c r="I151"/>
  <c r="R152"/>
  <c r="R139"/>
  <c r="R134"/>
  <c r="R137"/>
  <c r="R140"/>
  <c r="S145" i="19"/>
  <c r="S149"/>
  <c r="S153"/>
  <c r="H139"/>
  <c r="H148"/>
  <c r="H150"/>
  <c r="H143"/>
  <c r="H141"/>
  <c r="S137" i="25"/>
  <c r="S142"/>
  <c r="S135"/>
  <c r="S139"/>
  <c r="S151"/>
  <c r="J141" i="19"/>
  <c r="J143"/>
  <c r="J134"/>
  <c r="J151"/>
  <c r="J136"/>
  <c r="J146"/>
  <c r="J147"/>
  <c r="T150"/>
  <c r="T137"/>
  <c r="T135"/>
  <c r="T148"/>
  <c r="T153"/>
  <c r="K134" i="25"/>
  <c r="K148"/>
  <c r="K142"/>
  <c r="L134"/>
  <c r="L147"/>
  <c r="L150"/>
  <c r="L148"/>
  <c r="L137"/>
  <c r="Q131"/>
  <c r="Q135"/>
  <c r="Q141"/>
  <c r="Q137"/>
  <c r="Q148"/>
  <c r="Q144"/>
  <c r="M136" i="19"/>
  <c r="M132"/>
  <c r="M148"/>
  <c r="M152"/>
  <c r="M138"/>
  <c r="M146"/>
  <c r="Y145" i="25"/>
  <c r="Y139"/>
  <c r="Y153"/>
  <c r="Y149"/>
  <c r="E151"/>
  <c r="E153"/>
  <c r="E148"/>
  <c r="E140"/>
  <c r="E133"/>
  <c r="E137"/>
  <c r="E142"/>
  <c r="X139" i="19"/>
  <c r="X136"/>
  <c r="X146"/>
  <c r="X133"/>
  <c r="X152"/>
  <c r="Q149"/>
  <c r="Q139"/>
  <c r="Q153"/>
  <c r="Q135"/>
  <c r="Q144"/>
  <c r="V152"/>
  <c r="V136"/>
  <c r="V132"/>
  <c r="V141"/>
  <c r="Y137"/>
  <c r="Y139"/>
  <c r="Y132"/>
  <c r="Y145"/>
  <c r="Y149"/>
  <c r="T131" i="25"/>
  <c r="T152"/>
  <c r="T134"/>
  <c r="T150"/>
  <c r="T145"/>
  <c r="T135"/>
  <c r="J139"/>
  <c r="J133"/>
  <c r="J141"/>
  <c r="J150"/>
  <c r="R134" i="19"/>
  <c r="R151"/>
  <c r="R139"/>
  <c r="R136"/>
  <c r="K149"/>
  <c r="K131"/>
  <c r="K151"/>
  <c r="K135"/>
  <c r="K137"/>
  <c r="K138"/>
  <c r="K152"/>
  <c r="L138"/>
  <c r="L131"/>
  <c r="L148"/>
  <c r="L146"/>
  <c r="L133"/>
  <c r="L153"/>
  <c r="V144" i="25"/>
  <c r="V138"/>
  <c r="V152"/>
  <c r="V133"/>
  <c r="V142"/>
  <c r="I135" i="19"/>
  <c r="I143"/>
  <c r="I153"/>
  <c r="I147"/>
  <c r="U133"/>
  <c r="U153"/>
  <c r="U131"/>
  <c r="U150"/>
  <c r="U146"/>
  <c r="U137"/>
  <c r="U134"/>
  <c r="O145" i="25"/>
  <c r="O136"/>
  <c r="O150"/>
  <c r="O139"/>
  <c r="O146"/>
  <c r="M150"/>
  <c r="M145"/>
  <c r="M141"/>
  <c r="M133"/>
  <c r="M147"/>
  <c r="G145"/>
  <c r="G146"/>
  <c r="G140"/>
  <c r="G152"/>
  <c r="G149"/>
  <c r="F148" i="19"/>
  <c r="F134"/>
  <c r="F131"/>
  <c r="F132"/>
  <c r="F151"/>
  <c r="U132" i="25"/>
  <c r="U143"/>
  <c r="U145"/>
  <c r="U150"/>
  <c r="U134"/>
  <c r="E131" i="19"/>
  <c r="C10"/>
  <c r="E132"/>
  <c r="E145"/>
  <c r="E136"/>
  <c r="O131"/>
  <c r="O139"/>
  <c r="O149"/>
  <c r="O144"/>
  <c r="O136"/>
  <c r="P131" i="25"/>
  <c r="P151"/>
  <c r="P135"/>
  <c r="P132"/>
  <c r="P136"/>
  <c r="N150" i="19"/>
  <c r="N141"/>
  <c r="N147"/>
  <c r="N136"/>
  <c r="N151"/>
  <c r="N144"/>
  <c r="N134"/>
  <c r="X134" i="25"/>
  <c r="X149"/>
  <c r="X140"/>
  <c r="X138"/>
  <c r="W154"/>
  <c r="W119"/>
  <c r="F154"/>
  <c r="F119"/>
  <c r="R154"/>
  <c r="R119"/>
  <c r="S154"/>
  <c r="S119"/>
  <c r="Q154"/>
  <c r="Q119"/>
  <c r="E154"/>
  <c r="E119"/>
  <c r="X154" i="19"/>
  <c r="X119"/>
  <c r="V154"/>
  <c r="V119"/>
  <c r="R119"/>
  <c r="R154"/>
  <c r="G154" i="25"/>
  <c r="G119"/>
  <c r="E154" i="19"/>
  <c r="E119"/>
  <c r="P154" i="25"/>
  <c r="P119"/>
  <c r="N154" i="19"/>
  <c r="N119"/>
  <c r="W136" i="25"/>
  <c r="W146"/>
  <c r="W141"/>
  <c r="W149"/>
  <c r="W153"/>
  <c r="W150"/>
  <c r="N142"/>
  <c r="N143"/>
  <c r="N152"/>
  <c r="N131"/>
  <c r="F132"/>
  <c r="G148" i="19"/>
  <c r="G138"/>
  <c r="G145"/>
  <c r="H153" i="25"/>
  <c r="H132"/>
  <c r="H138"/>
  <c r="H141"/>
  <c r="H133"/>
  <c r="W141" i="19"/>
  <c r="W152"/>
  <c r="W136"/>
  <c r="P137"/>
  <c r="P135"/>
  <c r="P147"/>
  <c r="P133"/>
  <c r="P140"/>
  <c r="I131" i="25"/>
  <c r="I132"/>
  <c r="I138"/>
  <c r="R132"/>
  <c r="R142"/>
  <c r="R133"/>
  <c r="R148"/>
  <c r="S135" i="19"/>
  <c r="S133"/>
  <c r="S138"/>
  <c r="H137"/>
  <c r="H146"/>
  <c r="H133"/>
  <c r="H152"/>
  <c r="H135"/>
  <c r="S147" i="25"/>
  <c r="S134"/>
  <c r="S144"/>
  <c r="J140" i="19"/>
  <c r="J138"/>
  <c r="T144"/>
  <c r="T145"/>
  <c r="T141"/>
  <c r="T146"/>
  <c r="T132"/>
  <c r="K136" i="25"/>
  <c r="K146"/>
  <c r="K151"/>
  <c r="K133"/>
  <c r="K141"/>
  <c r="L152"/>
  <c r="L143"/>
  <c r="L132"/>
  <c r="L141"/>
  <c r="Q151"/>
  <c r="Q133"/>
  <c r="Q140"/>
  <c r="Q152"/>
  <c r="M131" i="19"/>
  <c r="M135"/>
  <c r="M141"/>
  <c r="Y143" i="25"/>
  <c r="Y141"/>
  <c r="Y148"/>
  <c r="Y135"/>
  <c r="Y136"/>
  <c r="E150"/>
  <c r="E131"/>
  <c r="E135"/>
  <c r="X141" i="19"/>
  <c r="Q148"/>
  <c r="Q152"/>
  <c r="Q146"/>
  <c r="V140"/>
  <c r="V147"/>
  <c r="V151"/>
  <c r="Y147"/>
  <c r="Y144"/>
  <c r="Y134"/>
  <c r="T133" i="25"/>
  <c r="T148"/>
  <c r="T140"/>
  <c r="J136"/>
  <c r="J138"/>
  <c r="J146"/>
  <c r="R148" i="19"/>
  <c r="R149"/>
  <c r="R133"/>
  <c r="R141"/>
  <c r="K133"/>
  <c r="K147"/>
  <c r="L140"/>
  <c r="L145"/>
  <c r="L141"/>
  <c r="L150"/>
  <c r="V150" i="25"/>
  <c r="V136"/>
  <c r="V146"/>
  <c r="V131"/>
  <c r="V140"/>
  <c r="V148"/>
  <c r="I139" i="19"/>
  <c r="I151"/>
  <c r="I140"/>
  <c r="I133"/>
  <c r="U141"/>
  <c r="U148"/>
  <c r="U136"/>
  <c r="O153" i="25"/>
  <c r="O138"/>
  <c r="O144"/>
  <c r="O133"/>
  <c r="M143"/>
  <c r="M132"/>
  <c r="M149"/>
  <c r="M153"/>
  <c r="G148"/>
  <c r="G135"/>
  <c r="G133"/>
  <c r="F153" i="19"/>
  <c r="F146"/>
  <c r="F142"/>
  <c r="U140" i="25"/>
  <c r="U141"/>
  <c r="E135" i="19"/>
  <c r="E142"/>
  <c r="E143"/>
  <c r="E139"/>
  <c r="O148"/>
  <c r="O133"/>
  <c r="O143"/>
  <c r="P141" i="25"/>
  <c r="P145"/>
  <c r="P139"/>
  <c r="N132" i="19"/>
  <c r="N140"/>
  <c r="X133" i="25"/>
  <c r="X153"/>
  <c r="X146"/>
  <c r="X142"/>
  <c r="I119" i="19"/>
  <c r="I154"/>
  <c r="O119" i="25"/>
  <c r="O154"/>
  <c r="K132"/>
  <c r="L146"/>
  <c r="Q146"/>
  <c r="M144" i="19"/>
  <c r="M150"/>
  <c r="M134"/>
  <c r="Y132" i="25"/>
  <c r="Y138"/>
  <c r="Y152"/>
  <c r="E146"/>
  <c r="C10"/>
  <c r="X145" i="19"/>
  <c r="X150"/>
  <c r="X135"/>
  <c r="Q137"/>
  <c r="Q142"/>
  <c r="Q132"/>
  <c r="V150"/>
  <c r="V145"/>
  <c r="Y151"/>
  <c r="T142" i="25"/>
  <c r="T139"/>
  <c r="J149"/>
  <c r="J137"/>
  <c r="J144"/>
  <c r="K143" i="19"/>
  <c r="K146"/>
  <c r="K140"/>
  <c r="L144"/>
  <c r="L135"/>
  <c r="I132"/>
  <c r="I138"/>
  <c r="I150"/>
  <c r="I142"/>
  <c r="U145"/>
  <c r="U140"/>
  <c r="O135" i="25"/>
  <c r="O149"/>
  <c r="M138"/>
  <c r="M135"/>
  <c r="M136"/>
  <c r="G139"/>
  <c r="G137"/>
  <c r="F136" i="19"/>
  <c r="F145"/>
  <c r="F139"/>
  <c r="U138" i="25"/>
  <c r="U152"/>
  <c r="U153"/>
  <c r="U147"/>
  <c r="U148"/>
  <c r="AA80" i="19"/>
  <c r="E138"/>
  <c r="E141"/>
  <c r="E148"/>
  <c r="O153"/>
  <c r="O141"/>
  <c r="P147" i="25"/>
  <c r="P143"/>
  <c r="P148"/>
  <c r="N139" i="19"/>
  <c r="N153"/>
  <c r="X148" i="25"/>
  <c r="X151"/>
  <c r="X135"/>
  <c r="T156" l="1"/>
  <c r="K156"/>
  <c r="S156" i="19"/>
  <c r="V156" i="25"/>
  <c r="O156" i="19"/>
  <c r="Q156" i="25"/>
  <c r="R156" i="19"/>
  <c r="R156" i="25"/>
  <c r="P156" i="19"/>
  <c r="F156"/>
  <c r="Q156"/>
  <c r="M156" i="25"/>
  <c r="Y157" i="19"/>
  <c r="V156"/>
  <c r="M156"/>
  <c r="N156" i="25"/>
  <c r="X156" i="19"/>
  <c r="I156" i="25"/>
  <c r="U156"/>
  <c r="J156" i="19"/>
  <c r="F156" i="25"/>
  <c r="G156"/>
  <c r="E156"/>
  <c r="E157" s="1"/>
  <c r="P156"/>
  <c r="U156" i="19"/>
  <c r="S156" i="25"/>
  <c r="Y157"/>
  <c r="O156"/>
  <c r="L156" i="19"/>
  <c r="T156"/>
  <c r="H156" i="25"/>
  <c r="K156" i="19"/>
  <c r="J156" i="25"/>
  <c r="W156" i="19"/>
  <c r="H156"/>
  <c r="X156" i="25"/>
  <c r="N156" i="19"/>
  <c r="I156"/>
  <c r="L156" i="25"/>
  <c r="W156"/>
  <c r="E156" i="19"/>
  <c r="E157" s="1"/>
  <c r="G156"/>
  <c r="F157" i="25" l="1"/>
  <c r="F157" i="19"/>
  <c r="G157" s="1"/>
  <c r="H157" s="1"/>
  <c r="I157" s="1"/>
  <c r="J157" s="1"/>
  <c r="K157" s="1"/>
  <c r="L157" s="1"/>
  <c r="M157" s="1"/>
  <c r="N157" s="1"/>
  <c r="O157" s="1"/>
  <c r="P157" s="1"/>
  <c r="Q157" s="1"/>
  <c r="R157" s="1"/>
  <c r="S157" s="1"/>
  <c r="T157" s="1"/>
  <c r="U157" s="1"/>
  <c r="V157" s="1"/>
  <c r="W157" s="1"/>
  <c r="X157" s="1"/>
  <c r="AA157" s="1"/>
  <c r="G157" i="25"/>
  <c r="H157" s="1"/>
  <c r="I157" s="1"/>
  <c r="J157" s="1"/>
  <c r="K157" s="1"/>
  <c r="L157" s="1"/>
  <c r="M157" s="1"/>
  <c r="N157" s="1"/>
  <c r="O157" s="1"/>
  <c r="P157" s="1"/>
  <c r="Q157" s="1"/>
  <c r="R157" s="1"/>
  <c r="S157" s="1"/>
  <c r="T157" s="1"/>
  <c r="U157" s="1"/>
  <c r="V157" s="1"/>
  <c r="W157" s="1"/>
  <c r="X157" s="1"/>
  <c r="AA157"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3.xml><?xml version="1.0" encoding="utf-8"?>
<comments xmlns="http://schemas.openxmlformats.org/spreadsheetml/2006/main">
  <authors>
    <author>Kevin Smit</author>
  </authors>
  <commentList>
    <comment ref="T10" authorId="0">
      <text>
        <r>
          <rPr>
            <b/>
            <sz val="9"/>
            <color indexed="81"/>
            <rFont val="Tahoma"/>
            <family val="2"/>
          </rPr>
          <t>Kevin Smit:</t>
        </r>
        <r>
          <rPr>
            <sz val="9"/>
            <color indexed="81"/>
            <rFont val="Tahoma"/>
            <family val="2"/>
          </rPr>
          <t xml:space="preserve">
Based on ratio of existing to new building EUI.  Adjust retrofit savings based on this ratio</t>
        </r>
      </text>
    </comment>
  </commentList>
</comments>
</file>

<file path=xl/sharedStrings.xml><?xml version="1.0" encoding="utf-8"?>
<sst xmlns="http://schemas.openxmlformats.org/spreadsheetml/2006/main" count="1437" uniqueCount="550">
  <si>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</si>
  <si>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</si>
  <si>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</si>
  <si>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</si>
  <si>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</si>
  <si>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</si>
  <si>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</si>
  <si>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</si>
  <si>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</si>
  <si>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</si>
  <si>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</si>
  <si>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</si>
  <si>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</si>
  <si>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</si>
  <si>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</si>
  <si>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</si>
  <si>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</si>
  <si>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</si>
  <si>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</si>
  <si>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</si>
  <si>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</si>
  <si>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</si>
  <si>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</si>
  <si>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</si>
  <si>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</si>
  <si>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</si>
  <si>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</si>
  <si>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</si>
  <si>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</si>
  <si>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</si>
  <si>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</si>
  <si>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</si>
  <si>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</si>
  <si>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</si>
  <si>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</si>
  <si>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</si>
  <si>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</si>
  <si>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</si>
  <si>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</si>
  <si>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</si>
  <si>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</si>
  <si>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</si>
  <si>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</si>
  <si>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</si>
  <si>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</si>
  <si>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</si>
  <si>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</si>
  <si>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</si>
  <si>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</si>
  <si>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</si>
  <si>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</si>
  <si>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</si>
  <si>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</si>
  <si>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</si>
  <si>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</si>
  <si>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</si>
  <si>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</si>
  <si>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</si>
  <si>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</si>
  <si>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</si>
  <si>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</si>
  <si>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</si>
  <si>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</si>
  <si>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</si>
  <si>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</si>
  <si>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</si>
  <si>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</si>
  <si>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</si>
  <si>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</si>
  <si>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</si>
  <si>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</si>
  <si>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</si>
  <si>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</si>
  <si>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</si>
  <si>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</si>
  <si>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</si>
  <si>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</si>
  <si>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</si>
  <si>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</si>
  <si>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</si>
  <si>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</si>
  <si>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</si>
  <si>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</si>
  <si>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</si>
  <si>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</si>
  <si>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</si>
  <si>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</si>
  <si>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</si>
  <si>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</si>
  <si>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</si>
  <si>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</si>
  <si>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</si>
  <si>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</si>
  <si>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</si>
  <si>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</si>
  <si>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</si>
  <si>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</si>
  <si>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</si>
  <si>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</si>
  <si>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</si>
  <si>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</si>
  <si>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</si>
  <si>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</si>
  <si>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</si>
  <si>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</si>
  <si>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</si>
  <si>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</si>
  <si>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</si>
  <si>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</si>
  <si>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</si>
  <si>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</si>
  <si>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</si>
  <si>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</si>
  <si>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</si>
  <si>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</si>
  <si>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</si>
  <si>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</si>
  <si>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</si>
  <si>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</si>
  <si>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</si>
  <si>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</si>
  <si>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</si>
  <si>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</si>
  <si>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</si>
  <si>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</si>
  <si>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</si>
  <si>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</si>
  <si>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</si>
  <si>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</si>
  <si>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</si>
  <si>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</si>
  <si>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</si>
  <si>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</si>
  <si>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</si>
  <si>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</si>
  <si>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</si>
  <si>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</si>
  <si>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</si>
  <si>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</si>
  <si>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</si>
  <si>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</si>
  <si>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</si>
  <si>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</si>
  <si>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</si>
  <si>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</si>
  <si>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</si>
  <si>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</si>
  <si>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</si>
  <si>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</si>
  <si>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</si>
  <si>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</si>
  <si>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</si>
  <si>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</si>
  <si>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</si>
  <si>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</si>
  <si>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</si>
  <si>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</si>
  <si>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</si>
  <si>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</si>
  <si>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</si>
  <si>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</si>
  <si>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</si>
  <si>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</si>
  <si>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</si>
  <si>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</si>
  <si>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</si>
  <si>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</si>
  <si>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</si>
  <si>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</si>
  <si>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</si>
  <si>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</si>
  <si>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</si>
  <si>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</si>
  <si>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</si>
  <si>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</si>
  <si>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</si>
  <si>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</si>
  <si>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</si>
  <si>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</si>
  <si>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</si>
  <si>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</si>
  <si>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</si>
  <si>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</si>
  <si>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</si>
  <si>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</si>
  <si>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</si>
  <si>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</si>
  <si>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</si>
  <si>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</si>
  <si>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</si>
  <si>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</si>
  <si>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</si>
  <si>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</si>
  <si>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</si>
  <si>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</si>
  <si>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</si>
  <si>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</si>
  <si>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</si>
  <si>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</si>
  <si>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</si>
  <si>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</si>
  <si>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</si>
  <si>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</si>
  <si>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</si>
  <si>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</si>
  <si>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</si>
  <si>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</si>
  <si>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</si>
  <si>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</si>
  <si>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</si>
  <si>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</si>
  <si>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</si>
  <si>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</si>
  <si>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</si>
  <si>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</si>
  <si>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</si>
  <si>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</si>
  <si>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</si>
  <si>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</si>
  <si>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</si>
  <si>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</si>
  <si>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</si>
  <si>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</si>
  <si>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</si>
  <si>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</si>
  <si>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</si>
  <si>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</si>
  <si>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</si>
  <si>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</si>
  <si>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</si>
  <si>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</si>
  <si>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</si>
  <si>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</si>
  <si>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</si>
  <si>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</si>
  <si>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</si>
  <si>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</si>
  <si>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</si>
  <si>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</si>
  <si>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</si>
  <si>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</si>
  <si>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</si>
  <si>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</si>
  <si>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</si>
  <si>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</si>
  <si>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</si>
  <si>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</si>
  <si>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</si>
  <si>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</si>
  <si>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</si>
  <si>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</si>
  <si>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</si>
  <si>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</si>
  <si>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</si>
  <si>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</si>
  <si>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</si>
  <si>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</si>
  <si>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</si>
  <si>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</si>
  <si>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</si>
  <si>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</si>
  <si>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</si>
  <si>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</si>
  <si>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</si>
  <si>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</si>
  <si>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</si>
  <si>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</si>
  <si>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</si>
  <si>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</si>
  <si>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</si>
  <si>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</si>
  <si>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</si>
  <si>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</si>
  <si>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</si>
  <si>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</si>
  <si>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</si>
  <si>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</si>
  <si>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</si>
  <si>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</si>
  <si>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</si>
  <si>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</si>
  <si>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</si>
  <si>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</si>
  <si>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</si>
  <si>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</si>
  <si>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</si>
  <si>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</si>
  <si>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</si>
  <si>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</si>
  <si>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</si>
  <si>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</si>
  <si>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</si>
  <si>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</si>
  <si>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</si>
  <si>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</si>
  <si>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</si>
  <si>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</si>
  <si>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</si>
  <si>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</si>
  <si>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</si>
  <si>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</si>
  <si>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</si>
  <si>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</si>
  <si>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</si>
  <si>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</si>
  <si>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</si>
  <si>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</si>
  <si>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</si>
  <si>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</si>
  <si>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</si>
  <si>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</si>
  <si>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</si>
  <si>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</si>
  <si>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</si>
  <si>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</si>
  <si>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</si>
  <si>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</si>
  <si>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</si>
  <si>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</si>
  <si>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</si>
  <si>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</si>
  <si>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</si>
  <si>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</si>
  <si>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</si>
  <si>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</si>
  <si>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</si>
  <si>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</si>
  <si>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</si>
  <si>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</si>
  <si>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</si>
  <si>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</si>
  <si>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</si>
  <si>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</si>
  <si>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</si>
  <si>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</si>
  <si>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</si>
  <si>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</si>
  <si>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</si>
  <si>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</si>
  <si>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</si>
  <si>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</si>
  <si>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</si>
  <si>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</si>
  <si>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</si>
  <si>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</si>
  <si>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</si>
  <si>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</si>
  <si>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</si>
  <si>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</si>
  <si>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</si>
  <si>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</si>
  <si>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</si>
  <si>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</si>
  <si>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</si>
  <si>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</si>
  <si>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</si>
  <si>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</si>
  <si>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</si>
  <si>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</si>
  <si>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</si>
  <si>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</si>
  <si>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</si>
  <si>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</si>
  <si>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</si>
  <si>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</si>
  <si>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</si>
  <si>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</si>
  <si>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</si>
  <si>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</si>
  <si>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</si>
  <si>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ElecHt</t>
  </si>
  <si>
    <t>Medium Off</t>
  </si>
  <si>
    <t>Small Off</t>
  </si>
  <si>
    <t>University</t>
  </si>
  <si>
    <t>Warehouse</t>
  </si>
  <si>
    <t>Supermarket</t>
  </si>
  <si>
    <t>Restaurant</t>
  </si>
  <si>
    <t>Lodging</t>
  </si>
  <si>
    <t>Hospital</t>
  </si>
  <si>
    <t>Assembly</t>
  </si>
  <si>
    <t>Other</t>
  </si>
  <si>
    <t>Measure Map</t>
  </si>
  <si>
    <t>HtPmpHt%TYP</t>
  </si>
  <si>
    <t>raw</t>
  </si>
  <si>
    <t>CoolSat%TYP</t>
  </si>
  <si>
    <t>Base Measure Name</t>
  </si>
  <si>
    <t>Category1</t>
  </si>
  <si>
    <t>BType</t>
  </si>
  <si>
    <t>End Use</t>
  </si>
  <si>
    <t>Heat Fuel</t>
  </si>
  <si>
    <t>Life</t>
  </si>
  <si>
    <t>HtPmpHt</t>
  </si>
  <si>
    <t>RAW Savings (kWh/yr.)</t>
  </si>
  <si>
    <t>RAW Capital Cost ($)</t>
  </si>
  <si>
    <t>COOLING SATURATION</t>
  </si>
  <si>
    <t>Btype IDX</t>
  </si>
  <si>
    <t>SAVELOOKUP</t>
  </si>
  <si>
    <t>Xlarge Ret</t>
  </si>
  <si>
    <t>Large Ret</t>
  </si>
  <si>
    <t>Medium Ret</t>
  </si>
  <si>
    <t>Small Ret</t>
  </si>
  <si>
    <t>School K-12</t>
  </si>
  <si>
    <t>MiniMart</t>
  </si>
  <si>
    <t>Residential Care</t>
  </si>
  <si>
    <t>XLarge Ret</t>
  </si>
  <si>
    <t>Incremental based on achievability, ramp rate, and applicability</t>
  </si>
  <si>
    <t>max</t>
  </si>
  <si>
    <t>Ramp Rate</t>
  </si>
  <si>
    <t>HVAC</t>
  </si>
  <si>
    <t>20 years</t>
  </si>
  <si>
    <t>Gas Heat Shares</t>
  </si>
  <si>
    <t>Electric Heat Shares</t>
  </si>
  <si>
    <t>ElecHt%TYP</t>
  </si>
  <si>
    <t>GasHt%TYP</t>
  </si>
  <si>
    <t>$/Sf</t>
  </si>
  <si>
    <t>Applicability</t>
  </si>
  <si>
    <t>Savings Per SF</t>
  </si>
  <si>
    <t>Retro</t>
  </si>
  <si>
    <t>Resource Type</t>
  </si>
  <si>
    <t>Measure Category</t>
  </si>
  <si>
    <t>Sector</t>
  </si>
  <si>
    <t>kW per unit</t>
  </si>
  <si>
    <t>kWh per unit</t>
  </si>
  <si>
    <t>TRC Net Levelized Cost (Net of All Benefits)</t>
  </si>
  <si>
    <t>Commercial</t>
  </si>
  <si>
    <t>End-Use:</t>
  </si>
  <si>
    <t>Q:\SeventhPlan\Conservation Analysis\Global EE Inputs\MC Files\MC_AND_LOADSHAPE_v3.0_24segment-7P-D9 - NewSegValues.xlsx</t>
  </si>
  <si>
    <t>Stock 2016</t>
  </si>
  <si>
    <t>File Version Updates</t>
  </si>
  <si>
    <t>Add the untreated new into this section</t>
  </si>
  <si>
    <t>SAVINGS:</t>
  </si>
  <si>
    <t>Ductless Heat Pump Retrofits in Multifamily and Small Commercial Buildings</t>
  </si>
  <si>
    <t>cost</t>
  </si>
  <si>
    <t>kWh/year</t>
  </si>
  <si>
    <t>Ecotope</t>
  </si>
  <si>
    <t>Heating Zone</t>
  </si>
  <si>
    <t>Cooling Zone</t>
  </si>
  <si>
    <t>Key Characteristics 1</t>
  </si>
  <si>
    <t>Annual Savings @ Generator Busbar (kwh/yr)</t>
  </si>
  <si>
    <t>Payment ($/unit)</t>
  </si>
  <si>
    <t>Heating Zone 1</t>
  </si>
  <si>
    <t>Cooling Zone 1</t>
  </si>
  <si>
    <t>Any Commercial Building</t>
  </si>
  <si>
    <t>Ductless Heat Pumps Any Commercial Building Existing BPA Qualified</t>
  </si>
  <si>
    <t>Heating Zone 2</t>
  </si>
  <si>
    <t>Heating Zone 3</t>
  </si>
  <si>
    <t>Cooling Zone 2</t>
  </si>
  <si>
    <t>Cooling Zone 3</t>
  </si>
  <si>
    <t>20 year life</t>
  </si>
  <si>
    <t>$3220/unit</t>
  </si>
  <si>
    <t>DHP</t>
  </si>
  <si>
    <t>DHP-Retro</t>
  </si>
  <si>
    <t>kWh/sf/year</t>
  </si>
  <si>
    <t>Savings/sf</t>
  </si>
  <si>
    <t>Ecotope for BPA</t>
  </si>
  <si>
    <t>(6 buildings)</t>
  </si>
  <si>
    <t>BPA Qualified Measure</t>
  </si>
  <si>
    <t>Per unit</t>
  </si>
  <si>
    <t>Cost/sf</t>
  </si>
  <si>
    <t>$/kWh</t>
  </si>
  <si>
    <t>R</t>
  </si>
  <si>
    <t>Commercial-Misc. Com-Heat</t>
  </si>
  <si>
    <t>DHP-Retro-Large Off</t>
  </si>
  <si>
    <t>DHP-Retro-Medium Off</t>
  </si>
  <si>
    <t>DHP-Retro-Small Off</t>
  </si>
  <si>
    <t>DHP-Retro-Xlarge Ret</t>
  </si>
  <si>
    <t>DHP-Retro-Large Ret</t>
  </si>
  <si>
    <t>DHP-Retro-Medium Ret</t>
  </si>
  <si>
    <t>DHP-Retro-Small Ret</t>
  </si>
  <si>
    <t>DHP-Retro-School K-12</t>
  </si>
  <si>
    <t>DHP-Retro-University</t>
  </si>
  <si>
    <t>DHP-Retro-Warehouse</t>
  </si>
  <si>
    <t>DHP-Retro-Supermarket</t>
  </si>
  <si>
    <t>DHP-Retro-MiniMart</t>
  </si>
  <si>
    <t>DHP-Retro-Restaurant</t>
  </si>
  <si>
    <t>DHP-Retro-Lodging</t>
  </si>
  <si>
    <t>DHP-Retro-Hospital</t>
  </si>
  <si>
    <t>DHP-Retro-Residential Care</t>
  </si>
  <si>
    <t>DHP-Retro-Assembly</t>
  </si>
  <si>
    <t>DHP-Retro-Other</t>
  </si>
  <si>
    <t>DHP-Retro-Large Off-ElecHt</t>
  </si>
  <si>
    <t>DHP-Retro-Medium Off-ElecHt</t>
  </si>
  <si>
    <t>DHP-Retro-Small Off-ElecHt</t>
  </si>
  <si>
    <t>DHP-Retro-Xlarge Ret-ElecHt</t>
  </si>
  <si>
    <t>DHP-Retro-Large Ret-ElecHt</t>
  </si>
  <si>
    <t>DHP-Retro-Medium Ret-ElecHt</t>
  </si>
  <si>
    <t>DHP-Retro-Small Ret-ElecHt</t>
  </si>
  <si>
    <t>DHP-Retro-School K-12-ElecHt</t>
  </si>
  <si>
    <t>DHP-Retro-University-ElecHt</t>
  </si>
  <si>
    <t>DHP-Retro-Warehouse-ElecHt</t>
  </si>
  <si>
    <t>DHP-Retro-Supermarket-ElecHt</t>
  </si>
  <si>
    <t>DHP-Retro-MiniMart-ElecHt</t>
  </si>
  <si>
    <t>DHP-Retro-Restaurant-ElecHt</t>
  </si>
  <si>
    <t>DHP-Retro-Lodging-ElecHt</t>
  </si>
  <si>
    <t>DHP-Retro-Hospital-ElecHt</t>
  </si>
  <si>
    <t>DHP-Retro-Residential Care-ElecHt</t>
  </si>
  <si>
    <t>DHP-Retro-Assembly-ElecHt</t>
  </si>
  <si>
    <t>DHP-Retro-Other-ElecHt</t>
  </si>
  <si>
    <t>Site_ID</t>
  </si>
  <si>
    <t>(All)</t>
  </si>
  <si>
    <t>HeatSys_PrimFuel</t>
  </si>
  <si>
    <t>Electricity</t>
  </si>
  <si>
    <t>Fan_Ctr</t>
  </si>
  <si>
    <t>DistSys</t>
  </si>
  <si>
    <t>Equip_Type</t>
  </si>
  <si>
    <t>(Multiple Items)</t>
  </si>
  <si>
    <t>Econ_Type</t>
  </si>
  <si>
    <t>Sum of Heat_Frac_Sf_PNW_Heated</t>
  </si>
  <si>
    <t>Column Labels</t>
  </si>
  <si>
    <t>Row Labels</t>
  </si>
  <si>
    <t>Size_Group</t>
  </si>
  <si>
    <t>Baseboard/Zonal w/ Minimal Fan</t>
  </si>
  <si>
    <t>DOAS/ERV</t>
  </si>
  <si>
    <t>MAU/Swamp</t>
  </si>
  <si>
    <t>MZ Air/Single Duct</t>
  </si>
  <si>
    <t>Radiant</t>
  </si>
  <si>
    <t>SZ Ducted</t>
  </si>
  <si>
    <t>SZ Unducted w/Fan</t>
  </si>
  <si>
    <t>Unknown</t>
  </si>
  <si>
    <t>Grand Total</t>
  </si>
  <si>
    <t>Total SF</t>
  </si>
  <si>
    <t>Share of Sf for DHP</t>
  </si>
  <si>
    <t>Grocery</t>
  </si>
  <si>
    <t>&lt;5,001</t>
  </si>
  <si>
    <t>5,001-20,000</t>
  </si>
  <si>
    <t>Office</t>
  </si>
  <si>
    <t>Retail/Service</t>
  </si>
  <si>
    <t>Electrically Heated buildings only</t>
  </si>
  <si>
    <t>Excludes Existing Heat Pumps</t>
  </si>
  <si>
    <t>Single-zone (and zonal)</t>
  </si>
  <si>
    <t>Poor application per BPA</t>
  </si>
  <si>
    <t>Less than 20,000 sf</t>
  </si>
  <si>
    <t>reduce by 75%</t>
  </si>
  <si>
    <t>v1</t>
  </si>
  <si>
    <t>Initial version</t>
  </si>
  <si>
    <t>Ducless Heat Pumps in electrically heated commercial buildings</t>
  </si>
  <si>
    <t>New Measure for the Seventh Plan</t>
  </si>
  <si>
    <t>Stock is limited to: Electrically heated buildings, less than 20,000 sf, excludes buildings that already have heat pumps, single zone and zonal systems only.</t>
  </si>
  <si>
    <t>Electric Heat, non heat pump buildings</t>
  </si>
  <si>
    <t>$3.82/sf</t>
  </si>
  <si>
    <t>Based primarily on the report:  "Ductless Heat Pump Retrofits in Multifamily and Small Commercial Buildings," December 7, 2012 by Ecotope for BPA. And on data from BPA qualified measure.  Savings is 4.0 kWh/sf</t>
  </si>
  <si>
    <t>None (very small at this point)</t>
  </si>
  <si>
    <t>Retrofit only</t>
  </si>
  <si>
    <t xml:space="preserve">Retro5Med </t>
  </si>
  <si>
    <t>Total Z/SZD/SZU</t>
  </si>
  <si>
    <t>Final Shares</t>
  </si>
  <si>
    <t>Comments:</t>
  </si>
  <si>
    <t>New</t>
  </si>
  <si>
    <t>DHP-New</t>
  </si>
  <si>
    <t>Wednesday, 25 March , 2015 at 3:13 PM</t>
  </si>
</sst>
</file>

<file path=xl/styles.xml><?xml version="1.0" encoding="utf-8"?>
<styleSheet xmlns="http://schemas.openxmlformats.org/spreadsheetml/2006/main">
  <numFmts count="16">
    <numFmt numFmtId="5" formatCode="&quot;$&quot;#,##0_);\(&quot;$&quot;#,##0\)"/>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Red]\-0.0"/>
    <numFmt numFmtId="170" formatCode="\ "/>
    <numFmt numFmtId="171" formatCode="_(* #,##0.0_);_(* \(#,##0.0\);_(* &quot;-&quot;?_);_(@_)"/>
    <numFmt numFmtId="172" formatCode="_(* #,##0.000_);_(* \(#,##0.000\);_(* &quot;-&quot;??_);_(@_)"/>
    <numFmt numFmtId="173" formatCode="_(* #,##0.0_);_(* \(#,##0.0\);_(* &quot;-&quot;??_);_(@_)"/>
    <numFmt numFmtId="174" formatCode="[$-F800]dddd\,\ mmmm\ dd\,\ yyyy"/>
  </numFmts>
  <fonts count="33">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b/>
      <sz val="9"/>
      <color indexed="81"/>
      <name val="Tahoma"/>
      <family val="2"/>
    </font>
    <font>
      <i/>
      <sz val="10"/>
      <color theme="1"/>
      <name val="Arial"/>
      <family val="2"/>
    </font>
    <font>
      <b/>
      <sz val="11"/>
      <color rgb="FFFF0000"/>
      <name val="Calibri"/>
      <family val="2"/>
      <scheme val="minor"/>
    </font>
    <font>
      <b/>
      <sz val="8"/>
      <color theme="1"/>
      <name val="Arial"/>
      <family val="2"/>
    </font>
    <font>
      <sz val="8"/>
      <color theme="1"/>
      <name val="Arial"/>
      <family val="2"/>
    </font>
  </fonts>
  <fills count="22">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CCFFCC"/>
        <bgColor indexed="64"/>
      </patternFill>
    </fill>
    <fill>
      <patternFill patternType="solid">
        <fgColor theme="2" tint="-0.249977111117893"/>
        <bgColor indexed="64"/>
      </patternFill>
    </fill>
    <fill>
      <patternFill patternType="solid">
        <fgColor theme="4"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s>
  <cellStyleXfs count="20">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0" fontId="5" fillId="0" borderId="0"/>
  </cellStyleXfs>
  <cellXfs count="240">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69"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0" fontId="3" fillId="0" borderId="0" xfId="0" applyNumberFormat="1" applyFont="1">
      <alignment readingOrder="1"/>
    </xf>
    <xf numFmtId="164" fontId="20" fillId="0" borderId="0" xfId="0" applyNumberFormat="1" applyFont="1">
      <alignment readingOrder="1"/>
    </xf>
    <xf numFmtId="170" fontId="0" fillId="0" borderId="0" xfId="0" applyNumberFormat="1">
      <alignment readingOrder="1"/>
    </xf>
    <xf numFmtId="170"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1" fontId="0" fillId="0" borderId="0" xfId="0" applyNumberFormat="1">
      <alignment readingOrder="1"/>
    </xf>
    <xf numFmtId="0" fontId="22" fillId="17" borderId="1" xfId="0" applyFont="1" applyFill="1" applyBorder="1"/>
    <xf numFmtId="164" fontId="22" fillId="17"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2" fillId="0" borderId="0" xfId="0" applyFont="1" applyAlignment="1">
      <alignment horizontal="right" readingOrder="1"/>
    </xf>
    <xf numFmtId="172"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9" fontId="2" fillId="0" borderId="0" xfId="8"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9" fontId="2" fillId="0" borderId="0" xfId="8" applyFont="1" applyFill="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7"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1"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5" fillId="0" borderId="1" xfId="0" applyFont="1" applyFill="1" applyBorder="1" applyAlignment="1">
      <alignment wrapText="1"/>
    </xf>
    <xf numFmtId="0" fontId="27" fillId="16" borderId="0" xfId="0" applyFont="1" applyFill="1" applyAlignment="1">
      <alignment horizontal="center"/>
    </xf>
    <xf numFmtId="1" fontId="2" fillId="0" borderId="0" xfId="13" applyNumberFormat="1" applyFont="1" applyFill="1" applyBorder="1" applyAlignment="1">
      <alignment horizontal="center"/>
    </xf>
    <xf numFmtId="173" fontId="0" fillId="0" borderId="0" xfId="1" applyNumberFormat="1" applyFont="1">
      <alignment readingOrder="1"/>
    </xf>
    <xf numFmtId="9" fontId="2" fillId="0" borderId="0" xfId="8" applyFont="1" applyFill="1" applyAlignment="1">
      <alignment horizontal="center" readingOrder="1"/>
    </xf>
    <xf numFmtId="0" fontId="29" fillId="0" borderId="0" xfId="0" applyFont="1"/>
    <xf numFmtId="0" fontId="29" fillId="0" borderId="0" xfId="0" applyFont="1">
      <alignment readingOrder="1"/>
    </xf>
    <xf numFmtId="43" fontId="2" fillId="0" borderId="0" xfId="1" applyFont="1" applyFill="1" applyBorder="1" applyAlignment="1">
      <alignment horizontal="center"/>
    </xf>
    <xf numFmtId="164" fontId="1" fillId="17" borderId="0" xfId="0" applyNumberFormat="1" applyFont="1" applyFill="1" applyAlignment="1">
      <alignment horizontal="center" readingOrder="1"/>
    </xf>
    <xf numFmtId="0" fontId="30" fillId="0" borderId="0" xfId="0" applyFont="1"/>
    <xf numFmtId="2" fontId="2" fillId="0" borderId="0" xfId="13" applyNumberFormat="1" applyFill="1" applyAlignment="1">
      <alignment horizontal="center"/>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4"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6"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18" borderId="1" xfId="0" applyFont="1" applyFill="1" applyBorder="1"/>
    <xf numFmtId="0" fontId="22" fillId="18" borderId="1" xfId="0" applyFont="1" applyFill="1" applyBorder="1" applyAlignment="1">
      <alignment horizontal="center"/>
    </xf>
    <xf numFmtId="164" fontId="0" fillId="18" borderId="0" xfId="0" applyNumberFormat="1" applyFill="1" applyAlignment="1">
      <alignment horizontal="center" readingOrder="1"/>
    </xf>
    <xf numFmtId="0" fontId="0" fillId="18" borderId="0" xfId="0" applyFill="1">
      <alignment readingOrder="1"/>
    </xf>
    <xf numFmtId="173" fontId="0" fillId="18" borderId="0" xfId="1" applyNumberFormat="1" applyFont="1" applyFill="1">
      <alignment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7" borderId="24" xfId="0" applyNumberFormat="1" applyFont="1" applyFill="1" applyBorder="1" applyAlignment="1">
      <alignment horizontal="center" readingOrder="1"/>
    </xf>
    <xf numFmtId="9" fontId="2" fillId="0" borderId="0" xfId="8" applyNumberFormat="1" applyFont="1" applyFill="1" applyAlignment="1">
      <alignment horizontal="center" readingOrder="1"/>
    </xf>
    <xf numFmtId="0" fontId="5" fillId="0" borderId="0" xfId="19"/>
    <xf numFmtId="0" fontId="0" fillId="17" borderId="25" xfId="0" applyFill="1" applyBorder="1">
      <alignment readingOrder="1"/>
    </xf>
    <xf numFmtId="0" fontId="5" fillId="0" borderId="0" xfId="0" applyFont="1" applyAlignment="1">
      <alignment horizontal="right"/>
    </xf>
    <xf numFmtId="0" fontId="0" fillId="4" borderId="1" xfId="0" applyFill="1" applyBorder="1">
      <alignment readingOrder="1"/>
    </xf>
    <xf numFmtId="0" fontId="31" fillId="19" borderId="29" xfId="0" applyFont="1" applyFill="1" applyBorder="1" applyAlignment="1">
      <alignment horizontal="center" wrapText="1"/>
    </xf>
    <xf numFmtId="0" fontId="31" fillId="19" borderId="5" xfId="0" applyFont="1" applyFill="1" applyBorder="1" applyAlignment="1">
      <alignment horizontal="center" wrapText="1"/>
    </xf>
    <xf numFmtId="0" fontId="32" fillId="0" borderId="0" xfId="0" applyFont="1"/>
    <xf numFmtId="4" fontId="32" fillId="0" borderId="0" xfId="0" applyNumberFormat="1" applyFont="1" applyAlignment="1">
      <alignment horizontal="right"/>
    </xf>
    <xf numFmtId="8" fontId="32" fillId="0" borderId="0" xfId="0" applyNumberFormat="1" applyFont="1" applyAlignment="1">
      <alignment horizontal="right"/>
    </xf>
    <xf numFmtId="6" fontId="0" fillId="0" borderId="0" xfId="0" applyNumberFormat="1" applyFill="1" applyBorder="1"/>
    <xf numFmtId="8" fontId="0" fillId="0" borderId="0" xfId="0" applyNumberFormat="1" applyFill="1" applyBorder="1"/>
    <xf numFmtId="9" fontId="0" fillId="4" borderId="0" xfId="18" applyFont="1" applyFill="1"/>
    <xf numFmtId="0" fontId="23" fillId="0" borderId="0" xfId="0" applyFont="1"/>
    <xf numFmtId="167" fontId="0" fillId="18" borderId="0" xfId="0" applyNumberFormat="1" applyFill="1" applyAlignment="1">
      <alignment horizontal="center" readingOrder="1"/>
    </xf>
    <xf numFmtId="9" fontId="0" fillId="20" borderId="0" xfId="0" applyNumberFormat="1" applyFill="1"/>
    <xf numFmtId="0" fontId="23" fillId="20" borderId="0" xfId="0" applyFont="1" applyFill="1"/>
    <xf numFmtId="0" fontId="23" fillId="0" borderId="0" xfId="0" applyFont="1" applyFill="1" applyBorder="1"/>
    <xf numFmtId="0" fontId="23" fillId="21" borderId="0" xfId="0" applyFont="1" applyFill="1" applyBorder="1"/>
    <xf numFmtId="0" fontId="0" fillId="21" borderId="0" xfId="0" applyFill="1" applyBorder="1"/>
    <xf numFmtId="15" fontId="23" fillId="21" borderId="0" xfId="0" applyNumberFormat="1" applyFont="1" applyFill="1" applyBorder="1"/>
    <xf numFmtId="8" fontId="23" fillId="0" borderId="0" xfId="0" applyNumberFormat="1" applyFont="1" applyFill="1" applyBorder="1"/>
    <xf numFmtId="0" fontId="0" fillId="20" borderId="1" xfId="0" applyFill="1" applyBorder="1"/>
    <xf numFmtId="0" fontId="0" fillId="0" borderId="1" xfId="0" applyBorder="1"/>
    <xf numFmtId="0" fontId="23" fillId="20" borderId="1" xfId="0" applyFont="1" applyFill="1" applyBorder="1" applyAlignment="1">
      <alignment horizontal="center"/>
    </xf>
    <xf numFmtId="0" fontId="23" fillId="0" borderId="1" xfId="0" applyFont="1" applyBorder="1"/>
    <xf numFmtId="168" fontId="0" fillId="0" borderId="1" xfId="10" applyNumberFormat="1" applyFont="1" applyBorder="1"/>
    <xf numFmtId="168" fontId="0" fillId="20" borderId="1" xfId="0" applyNumberFormat="1" applyFill="1" applyBorder="1"/>
    <xf numFmtId="168" fontId="23" fillId="0" borderId="1" xfId="0" applyNumberFormat="1" applyFont="1" applyBorder="1"/>
    <xf numFmtId="173" fontId="0" fillId="18" borderId="0" xfId="1" applyNumberFormat="1" applyFont="1" applyFill="1" applyAlignment="1">
      <alignment horizontal="center"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20">
    <cellStyle name="Comma" xfId="1" builtinId="3"/>
    <cellStyle name="Comma 2" xfId="16"/>
    <cellStyle name="Comma 3 4" xfId="10"/>
    <cellStyle name="Currency 3 4" xfId="11"/>
    <cellStyle name="Hyperlink" xfId="15" builtinId="8"/>
    <cellStyle name="Normal" xfId="0" builtinId="0"/>
    <cellStyle name="Normal 13" xfId="5"/>
    <cellStyle name="Normal 14" xfId="19"/>
    <cellStyle name="Normal 2" xfId="17"/>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 name="Percent 2"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25</xdr:row>
      <xdr:rowOff>134470</xdr:rowOff>
    </xdr:from>
    <xdr:to>
      <xdr:col>6</xdr:col>
      <xdr:colOff>3216088</xdr:colOff>
      <xdr:row>45</xdr:row>
      <xdr:rowOff>112058</xdr:rowOff>
    </xdr:to>
    <xdr:sp macro="" textlink="">
      <xdr:nvSpPr>
        <xdr:cNvPr id="4" name="TextBox 3"/>
        <xdr:cNvSpPr txBox="1"/>
      </xdr:nvSpPr>
      <xdr:spPr>
        <a:xfrm>
          <a:off x="0" y="5109882"/>
          <a:ext cx="8258735" cy="31152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baseline="0" smtClean="0">
              <a:solidFill>
                <a:schemeClr val="dk1"/>
              </a:solidFill>
              <a:latin typeface="+mn-lt"/>
              <a:ea typeface="+mn-ea"/>
              <a:cs typeface="+mn-cs"/>
            </a:rPr>
            <a:t>Requirements and Specifications </a:t>
          </a:r>
        </a:p>
        <a:p>
          <a:r>
            <a:rPr lang="en-US" sz="1100" baseline="0" smtClean="0">
              <a:solidFill>
                <a:schemeClr val="dk1"/>
              </a:solidFill>
              <a:latin typeface="+mn-lt"/>
              <a:ea typeface="+mn-ea"/>
              <a:cs typeface="+mn-cs"/>
            </a:rPr>
            <a:t>Qualifying applications for DHPs include those installed in commercial areas that meet the following requirements: </a:t>
          </a:r>
        </a:p>
        <a:p>
          <a:r>
            <a:rPr lang="en-US" sz="1100" baseline="0" smtClean="0">
              <a:solidFill>
                <a:schemeClr val="dk1"/>
              </a:solidFill>
              <a:latin typeface="+mn-lt"/>
              <a:ea typeface="+mn-ea"/>
              <a:cs typeface="+mn-cs"/>
            </a:rPr>
            <a:t>• The building (thermally isolated space) conditioned by the DHP has the following characteristics: </a:t>
          </a:r>
        </a:p>
        <a:p>
          <a:r>
            <a:rPr lang="en-US" sz="1100" baseline="0" smtClean="0">
              <a:solidFill>
                <a:schemeClr val="dk1"/>
              </a:solidFill>
              <a:latin typeface="+mn-lt"/>
              <a:ea typeface="+mn-ea"/>
              <a:cs typeface="+mn-cs"/>
            </a:rPr>
            <a:t>o Less than 20,000 square feet of conditioned floor area </a:t>
          </a:r>
        </a:p>
        <a:p>
          <a:r>
            <a:rPr lang="en-US" sz="1100" baseline="0" smtClean="0">
              <a:solidFill>
                <a:schemeClr val="dk1"/>
              </a:solidFill>
              <a:latin typeface="+mn-lt"/>
              <a:ea typeface="+mn-ea"/>
              <a:cs typeface="+mn-cs"/>
            </a:rPr>
            <a:t>o A construction date before 2009 </a:t>
          </a:r>
        </a:p>
        <a:p>
          <a:r>
            <a:rPr lang="en-US" sz="1100" baseline="0" smtClean="0">
              <a:solidFill>
                <a:schemeClr val="dk1"/>
              </a:solidFill>
              <a:latin typeface="+mn-lt"/>
              <a:ea typeface="+mn-ea"/>
              <a:cs typeface="+mn-cs"/>
            </a:rPr>
            <a:t>• The zone conditioned by the DHP must have the following characteristics: </a:t>
          </a:r>
        </a:p>
        <a:p>
          <a:r>
            <a:rPr lang="en-US" sz="1100" baseline="0" smtClean="0">
              <a:solidFill>
                <a:schemeClr val="dk1"/>
              </a:solidFill>
              <a:latin typeface="+mn-lt"/>
              <a:ea typeface="+mn-ea"/>
              <a:cs typeface="+mn-cs"/>
            </a:rPr>
            <a:t>o Electric resistance heat </a:t>
          </a:r>
        </a:p>
        <a:p>
          <a:r>
            <a:rPr lang="en-US" sz="1100" baseline="0" smtClean="0">
              <a:solidFill>
                <a:schemeClr val="dk1"/>
              </a:solidFill>
              <a:latin typeface="+mn-lt"/>
              <a:ea typeface="+mn-ea"/>
              <a:cs typeface="+mn-cs"/>
            </a:rPr>
            <a:t>o Operation hours of at least 40 hours/week </a:t>
          </a:r>
        </a:p>
        <a:p>
          <a:r>
            <a:rPr lang="en-US" sz="1100" baseline="0" smtClean="0">
              <a:solidFill>
                <a:schemeClr val="dk1"/>
              </a:solidFill>
              <a:latin typeface="+mn-lt"/>
              <a:ea typeface="+mn-ea"/>
              <a:cs typeface="+mn-cs"/>
            </a:rPr>
            <a:t>o No commercial kitchens, commercial refrigeration or process loads (including data or server rooms), where the total connected load is over five watts per square foot </a:t>
          </a:r>
        </a:p>
        <a:p>
          <a:r>
            <a:rPr lang="en-US" sz="1100" baseline="0" smtClean="0">
              <a:solidFill>
                <a:schemeClr val="dk1"/>
              </a:solidFill>
              <a:latin typeface="+mn-lt"/>
              <a:ea typeface="+mn-ea"/>
              <a:cs typeface="+mn-cs"/>
            </a:rPr>
            <a:t>• Installed DHPs must have the following characteristics: </a:t>
          </a:r>
        </a:p>
        <a:p>
          <a:r>
            <a:rPr lang="en-US" sz="1100" baseline="0" smtClean="0">
              <a:solidFill>
                <a:schemeClr val="dk1"/>
              </a:solidFill>
              <a:latin typeface="+mn-lt"/>
              <a:ea typeface="+mn-ea"/>
              <a:cs typeface="+mn-cs"/>
            </a:rPr>
            <a:t>o An inverter driven outdoor compressor unit and a variable speed fan or indoor blower </a:t>
          </a:r>
        </a:p>
        <a:p>
          <a:r>
            <a:rPr lang="en-US" sz="1100" baseline="0" smtClean="0">
              <a:solidFill>
                <a:schemeClr val="dk1"/>
              </a:solidFill>
              <a:latin typeface="+mn-lt"/>
              <a:ea typeface="+mn-ea"/>
              <a:cs typeface="+mn-cs"/>
            </a:rPr>
            <a:t>o Fully ductless </a:t>
          </a:r>
        </a:p>
        <a:p>
          <a:endParaRPr lang="en-US" sz="1100"/>
        </a:p>
      </xdr:txBody>
    </xdr:sp>
    <xdr:clientData/>
  </xdr:twoCellAnchor>
  <xdr:twoCellAnchor editAs="oneCell">
    <xdr:from>
      <xdr:col>7</xdr:col>
      <xdr:colOff>818029</xdr:colOff>
      <xdr:row>0</xdr:row>
      <xdr:rowOff>100853</xdr:rowOff>
    </xdr:from>
    <xdr:to>
      <xdr:col>14</xdr:col>
      <xdr:colOff>591670</xdr:colOff>
      <xdr:row>25</xdr:row>
      <xdr:rowOff>58270</xdr:rowOff>
    </xdr:to>
    <xdr:pic>
      <xdr:nvPicPr>
        <xdr:cNvPr id="16388"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9581029" y="100853"/>
          <a:ext cx="7785847" cy="4462182"/>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371475</xdr:colOff>
      <xdr:row>1</xdr:row>
      <xdr:rowOff>123825</xdr:rowOff>
    </xdr:from>
    <xdr:to>
      <xdr:col>12</xdr:col>
      <xdr:colOff>819150</xdr:colOff>
      <xdr:row>8</xdr:row>
      <xdr:rowOff>142875</xdr:rowOff>
    </xdr:to>
    <xdr:sp macro="" textlink="">
      <xdr:nvSpPr>
        <xdr:cNvPr id="2" name="TextBox 1"/>
        <xdr:cNvSpPr txBox="1"/>
      </xdr:nvSpPr>
      <xdr:spPr>
        <a:xfrm>
          <a:off x="5819775" y="285750"/>
          <a:ext cx="6362700" cy="1152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Commercial DHP Applicability:</a:t>
          </a:r>
        </a:p>
        <a:p>
          <a:r>
            <a:rPr lang="en-US" sz="1100"/>
            <a:t>- Electrically heated buildings only</a:t>
          </a:r>
        </a:p>
        <a:p>
          <a:r>
            <a:rPr lang="en-US" sz="1100"/>
            <a:t>-</a:t>
          </a:r>
          <a:r>
            <a:rPr lang="en-US" sz="1100" baseline="0"/>
            <a:t> Excludes buildings with existing heat pumps</a:t>
          </a:r>
        </a:p>
        <a:p>
          <a:r>
            <a:rPr lang="en-US" sz="1100" baseline="0"/>
            <a:t>- Includes Baseboard, SZ Ducted, SZ Unducted systems (see table below)</a:t>
          </a:r>
        </a:p>
        <a:p>
          <a:r>
            <a:rPr lang="en-US" sz="1100" baseline="0"/>
            <a:t>- Reduces minimart and supermarket applicability based on reviewer comments</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22"/>
      <definedName name="APPLIC" refersTo="='APPLIC'!$B$12:$X$115"/>
      <definedName name="BLDGTYPE" refersTo="='APPLIC'!$B$11:$U$11"/>
    </definedNames>
    <sheetDataSet>
      <sheetData sheetId="0" refreshError="1"/>
      <sheetData sheetId="1">
        <row r="42">
          <cell r="D42" t="str">
            <v>DCV Restaurant Hood-Retro</v>
          </cell>
        </row>
      </sheetData>
      <sheetData sheetId="2">
        <row r="4">
          <cell r="H4">
            <v>2035</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DHP-New</v>
          </cell>
          <cell r="C22">
            <v>0</v>
          </cell>
          <cell r="D22">
            <v>9.3666492863930473E-2</v>
          </cell>
          <cell r="E22">
            <v>0.18093220414775901</v>
          </cell>
          <cell r="F22">
            <v>0</v>
          </cell>
          <cell r="G22">
            <v>0</v>
          </cell>
          <cell r="H22">
            <v>0.1845720316176401</v>
          </cell>
          <cell r="I22">
            <v>0.23278079179476083</v>
          </cell>
          <cell r="J22">
            <v>3.7519732135274744E-4</v>
          </cell>
          <cell r="K22">
            <v>0</v>
          </cell>
          <cell r="L22">
            <v>4.0847109948506629E-3</v>
          </cell>
          <cell r="M22">
            <v>0</v>
          </cell>
          <cell r="N22">
            <v>5.4746597404996745E-2</v>
          </cell>
          <cell r="O22">
            <v>2.9347519170761286E-2</v>
          </cell>
          <cell r="P22">
            <v>4.3510047797893039E-2</v>
          </cell>
          <cell r="Q22">
            <v>0</v>
          </cell>
          <cell r="R22">
            <v>6.9159304953855333E-2</v>
          </cell>
          <cell r="S22">
            <v>6.6382185345618808E-2</v>
          </cell>
          <cell r="T22">
            <v>3.7441828223745317E-2</v>
          </cell>
          <cell r="X22">
            <v>1</v>
          </cell>
          <cell r="Y22">
            <v>1</v>
          </cell>
        </row>
        <row r="23">
          <cell r="B23" t="str">
            <v>DHP-Retro</v>
          </cell>
          <cell r="C23">
            <v>0</v>
          </cell>
          <cell r="D23">
            <v>9.3666492863930473E-2</v>
          </cell>
          <cell r="E23">
            <v>0.18093220414775901</v>
          </cell>
          <cell r="F23">
            <v>0</v>
          </cell>
          <cell r="G23">
            <v>0</v>
          </cell>
          <cell r="H23">
            <v>0.1845720316176401</v>
          </cell>
          <cell r="I23">
            <v>0.23278079179476083</v>
          </cell>
          <cell r="J23">
            <v>3.7519732135274744E-4</v>
          </cell>
          <cell r="K23">
            <v>0</v>
          </cell>
          <cell r="L23">
            <v>4.0847109948506629E-3</v>
          </cell>
          <cell r="M23">
            <v>0</v>
          </cell>
          <cell r="N23">
            <v>5.4746597404996745E-2</v>
          </cell>
          <cell r="O23">
            <v>2.9347519170761286E-2</v>
          </cell>
          <cell r="P23">
            <v>4.3510047797893039E-2</v>
          </cell>
          <cell r="Q23">
            <v>0</v>
          </cell>
          <cell r="R23">
            <v>6.9159304953855333E-2</v>
          </cell>
          <cell r="S23">
            <v>6.6382185345618808E-2</v>
          </cell>
          <cell r="T23">
            <v>3.7441828223745317E-2</v>
          </cell>
          <cell r="X23">
            <v>0</v>
          </cell>
          <cell r="Y23">
            <v>9.3666492863930473E-2</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WEPT-Retro</v>
          </cell>
          <cell r="C26">
            <v>0</v>
          </cell>
          <cell r="D26">
            <v>0</v>
          </cell>
          <cell r="E26">
            <v>0.25</v>
          </cell>
          <cell r="F26">
            <v>0</v>
          </cell>
          <cell r="G26">
            <v>0</v>
          </cell>
          <cell r="H26">
            <v>0</v>
          </cell>
          <cell r="I26">
            <v>0.25</v>
          </cell>
          <cell r="J26">
            <v>8.3000000000000004E-2</v>
          </cell>
          <cell r="K26">
            <v>0.24</v>
          </cell>
          <cell r="L26">
            <v>3.523051634076587E-2</v>
          </cell>
          <cell r="M26">
            <v>0</v>
          </cell>
          <cell r="N26">
            <v>0.25</v>
          </cell>
          <cell r="O26">
            <v>0.25</v>
          </cell>
          <cell r="P26">
            <v>4.738035107666288E-3</v>
          </cell>
          <cell r="Q26">
            <v>0</v>
          </cell>
          <cell r="R26">
            <v>4.9345201334677321E-3</v>
          </cell>
          <cell r="S26">
            <v>3.9136333877381378E-2</v>
          </cell>
          <cell r="T26">
            <v>8.2412585873646096E-2</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Low Power LF Lamps-NR</v>
          </cell>
          <cell r="C73">
            <v>1</v>
          </cell>
          <cell r="D73">
            <v>1</v>
          </cell>
          <cell r="E73">
            <v>1</v>
          </cell>
          <cell r="F73">
            <v>1</v>
          </cell>
          <cell r="G73">
            <v>1</v>
          </cell>
          <cell r="H73">
            <v>1</v>
          </cell>
          <cell r="I73">
            <v>1</v>
          </cell>
          <cell r="J73">
            <v>1</v>
          </cell>
          <cell r="K73">
            <v>1</v>
          </cell>
          <cell r="L73">
            <v>1</v>
          </cell>
          <cell r="M73">
            <v>1</v>
          </cell>
          <cell r="N73">
            <v>1</v>
          </cell>
          <cell r="O73">
            <v>1</v>
          </cell>
          <cell r="P73">
            <v>1</v>
          </cell>
          <cell r="Q73">
            <v>1</v>
          </cell>
          <cell r="R73">
            <v>1</v>
          </cell>
          <cell r="S73">
            <v>1</v>
          </cell>
          <cell r="T73">
            <v>1</v>
          </cell>
          <cell r="X73">
            <v>1</v>
          </cell>
          <cell r="Y73">
            <v>1</v>
          </cell>
        </row>
        <row r="74">
          <cell r="B74" t="str">
            <v>LEC Exit Sign-New</v>
          </cell>
        </row>
        <row r="75">
          <cell r="B75" t="str">
            <v>LEC Exit Sign-NR</v>
          </cell>
        </row>
        <row r="76">
          <cell r="B76" t="str">
            <v>ECM-VAV-New</v>
          </cell>
          <cell r="C76">
            <v>0.6</v>
          </cell>
          <cell r="D76">
            <v>0.7</v>
          </cell>
          <cell r="E76">
            <v>0.9</v>
          </cell>
          <cell r="F76">
            <v>0.9</v>
          </cell>
          <cell r="G76">
            <v>0.9</v>
          </cell>
          <cell r="H76">
            <v>0.9</v>
          </cell>
          <cell r="I76">
            <v>0.6</v>
          </cell>
          <cell r="J76">
            <v>0.9</v>
          </cell>
          <cell r="K76">
            <v>0.6</v>
          </cell>
          <cell r="L76">
            <v>0.9</v>
          </cell>
          <cell r="M76">
            <v>0.9</v>
          </cell>
          <cell r="N76">
            <v>0.9</v>
          </cell>
          <cell r="O76">
            <v>0.9</v>
          </cell>
          <cell r="P76">
            <v>0.9</v>
          </cell>
          <cell r="Q76">
            <v>0.6</v>
          </cell>
          <cell r="R76">
            <v>0.9</v>
          </cell>
          <cell r="S76">
            <v>0.9</v>
          </cell>
          <cell r="T76">
            <v>0.6</v>
          </cell>
          <cell r="X76">
            <v>1</v>
          </cell>
          <cell r="Y76">
            <v>1</v>
          </cell>
        </row>
        <row r="77">
          <cell r="B77" t="str">
            <v>ECM-VAV-NR</v>
          </cell>
          <cell r="C77">
            <v>0.8</v>
          </cell>
          <cell r="D77">
            <v>0.8</v>
          </cell>
          <cell r="E77">
            <v>0.9</v>
          </cell>
          <cell r="F77">
            <v>0.9</v>
          </cell>
          <cell r="G77">
            <v>0.9</v>
          </cell>
          <cell r="H77">
            <v>0.9</v>
          </cell>
          <cell r="I77">
            <v>0.8</v>
          </cell>
          <cell r="J77">
            <v>0.9</v>
          </cell>
          <cell r="K77">
            <v>0.8</v>
          </cell>
          <cell r="L77">
            <v>0.9</v>
          </cell>
          <cell r="M77">
            <v>0.9</v>
          </cell>
          <cell r="N77">
            <v>0.9</v>
          </cell>
          <cell r="O77">
            <v>0.9</v>
          </cell>
          <cell r="P77">
            <v>0.9</v>
          </cell>
          <cell r="Q77">
            <v>0.8</v>
          </cell>
          <cell r="R77">
            <v>0.9</v>
          </cell>
          <cell r="S77">
            <v>0.9</v>
          </cell>
          <cell r="T77">
            <v>0.8</v>
          </cell>
          <cell r="X77">
            <v>1</v>
          </cell>
          <cell r="Y77">
            <v>1</v>
          </cell>
        </row>
        <row r="78">
          <cell r="B78" t="str">
            <v>Pool pumps-Retro</v>
          </cell>
          <cell r="C78">
            <v>0.01</v>
          </cell>
          <cell r="D78">
            <v>0.01</v>
          </cell>
          <cell r="E78">
            <v>0.01</v>
          </cell>
          <cell r="F78">
            <v>0.01</v>
          </cell>
          <cell r="G78">
            <v>0.01</v>
          </cell>
          <cell r="H78">
            <v>0.01</v>
          </cell>
          <cell r="I78">
            <v>0.01</v>
          </cell>
          <cell r="J78">
            <v>0.01</v>
          </cell>
          <cell r="K78">
            <v>0.01</v>
          </cell>
          <cell r="L78">
            <v>0.01</v>
          </cell>
          <cell r="M78">
            <v>0.01</v>
          </cell>
          <cell r="N78">
            <v>0.01</v>
          </cell>
          <cell r="O78">
            <v>0.01</v>
          </cell>
          <cell r="P78">
            <v>0.01</v>
          </cell>
          <cell r="Q78">
            <v>0.01</v>
          </cell>
          <cell r="R78">
            <v>0.01</v>
          </cell>
          <cell r="S78">
            <v>0.01</v>
          </cell>
          <cell r="T78">
            <v>0.01</v>
          </cell>
          <cell r="X78">
            <v>0.01</v>
          </cell>
          <cell r="Y78">
            <v>0.01</v>
          </cell>
        </row>
        <row r="79">
          <cell r="B79" t="str">
            <v>MotorsRewind-New</v>
          </cell>
          <cell r="C79">
            <v>0.01</v>
          </cell>
          <cell r="D79">
            <v>0.01</v>
          </cell>
          <cell r="E79">
            <v>0.01</v>
          </cell>
          <cell r="F79">
            <v>0.01</v>
          </cell>
          <cell r="G79">
            <v>0.01</v>
          </cell>
          <cell r="H79">
            <v>0.01</v>
          </cell>
          <cell r="I79">
            <v>0.01</v>
          </cell>
          <cell r="J79">
            <v>0.01</v>
          </cell>
          <cell r="K79">
            <v>0.01</v>
          </cell>
          <cell r="L79">
            <v>0.01</v>
          </cell>
          <cell r="M79">
            <v>0.01</v>
          </cell>
          <cell r="N79">
            <v>0.01</v>
          </cell>
          <cell r="O79">
            <v>0.01</v>
          </cell>
          <cell r="P79">
            <v>0.01</v>
          </cell>
          <cell r="Q79">
            <v>0.01</v>
          </cell>
          <cell r="R79">
            <v>0.01</v>
          </cell>
          <cell r="S79">
            <v>0.01</v>
          </cell>
          <cell r="T79">
            <v>0.01</v>
          </cell>
          <cell r="X79">
            <v>0.01</v>
          </cell>
          <cell r="Y79">
            <v>0.01</v>
          </cell>
        </row>
        <row r="80">
          <cell r="B80" t="str">
            <v>MotorsRewind-NR</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Municipal Sewage Treatment-Retro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1</v>
          </cell>
          <cell r="X81">
            <v>0</v>
          </cell>
          <cell r="Y81">
            <v>0</v>
          </cell>
        </row>
        <row r="82">
          <cell r="B82" t="str">
            <v>Municipal Water Supply-Retro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1</v>
          </cell>
          <cell r="X82">
            <v>0</v>
          </cell>
          <cell r="Y82">
            <v>0</v>
          </cell>
        </row>
        <row r="83">
          <cell r="B83" t="str">
            <v>Engine Generator Block Heaters-Retro</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X83">
            <v>0.01</v>
          </cell>
          <cell r="Y83">
            <v>0.01</v>
          </cell>
        </row>
        <row r="84">
          <cell r="B84" t="str">
            <v>Grocery Refrigeration Bundle-Retro</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X84">
            <v>0</v>
          </cell>
          <cell r="Y84">
            <v>0</v>
          </cell>
        </row>
        <row r="85">
          <cell r="B85" t="str">
            <v>Packaged Refrigeration Equipment-New</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Appliances - Freezers-NR</v>
          </cell>
          <cell r="C86">
            <v>0.01</v>
          </cell>
          <cell r="D86">
            <v>0.01</v>
          </cell>
          <cell r="E86">
            <v>0.01</v>
          </cell>
          <cell r="F86">
            <v>0.01</v>
          </cell>
          <cell r="G86">
            <v>0.01</v>
          </cell>
          <cell r="H86">
            <v>0.01</v>
          </cell>
          <cell r="I86">
            <v>0.01</v>
          </cell>
          <cell r="J86">
            <v>0.01</v>
          </cell>
          <cell r="K86">
            <v>0.01</v>
          </cell>
          <cell r="L86">
            <v>0.01</v>
          </cell>
          <cell r="M86">
            <v>0.01</v>
          </cell>
          <cell r="N86">
            <v>0.01</v>
          </cell>
          <cell r="O86">
            <v>0.01</v>
          </cell>
          <cell r="P86">
            <v>0.01</v>
          </cell>
          <cell r="Q86">
            <v>0.01</v>
          </cell>
          <cell r="R86">
            <v>0.01</v>
          </cell>
          <cell r="S86">
            <v>0.01</v>
          </cell>
          <cell r="T86">
            <v>0.01</v>
          </cell>
          <cell r="U86" t="e">
            <v>#VALUE!</v>
          </cell>
          <cell r="X86">
            <v>0.01</v>
          </cell>
          <cell r="Y86">
            <v>0.01</v>
          </cell>
        </row>
        <row r="87">
          <cell r="B87" t="str">
            <v>Appliances - Refrigerators-NR</v>
          </cell>
          <cell r="C87">
            <v>0.01</v>
          </cell>
          <cell r="D87">
            <v>0.01</v>
          </cell>
          <cell r="E87">
            <v>0.01</v>
          </cell>
          <cell r="F87">
            <v>0.01</v>
          </cell>
          <cell r="G87">
            <v>0.01</v>
          </cell>
          <cell r="H87">
            <v>0.01</v>
          </cell>
          <cell r="I87">
            <v>0.01</v>
          </cell>
          <cell r="J87">
            <v>0.01</v>
          </cell>
          <cell r="K87">
            <v>0.01</v>
          </cell>
          <cell r="L87">
            <v>0.01</v>
          </cell>
          <cell r="M87">
            <v>0.01</v>
          </cell>
          <cell r="N87">
            <v>0.01</v>
          </cell>
          <cell r="O87">
            <v>0.01</v>
          </cell>
          <cell r="P87">
            <v>0.01</v>
          </cell>
          <cell r="Q87">
            <v>0.01</v>
          </cell>
          <cell r="R87">
            <v>0.01</v>
          </cell>
          <cell r="S87">
            <v>0.01</v>
          </cell>
          <cell r="T87">
            <v>0.01</v>
          </cell>
          <cell r="U87" t="e">
            <v>#VALUE!</v>
          </cell>
          <cell r="X87">
            <v>0.01</v>
          </cell>
          <cell r="Y87">
            <v>0.01</v>
          </cell>
        </row>
        <row r="88">
          <cell r="B88" t="str">
            <v>Water Cooler Controls-NR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X88">
            <v>0</v>
          </cell>
          <cell r="Y88">
            <v>0</v>
          </cell>
        </row>
        <row r="89">
          <cell r="B89" t="str">
            <v>WHTanks-New</v>
          </cell>
          <cell r="C89">
            <v>1</v>
          </cell>
          <cell r="D89">
            <v>1</v>
          </cell>
          <cell r="E89">
            <v>1</v>
          </cell>
          <cell r="F89">
            <v>1</v>
          </cell>
          <cell r="G89">
            <v>1</v>
          </cell>
          <cell r="H89">
            <v>1</v>
          </cell>
          <cell r="I89">
            <v>1</v>
          </cell>
          <cell r="J89">
            <v>1</v>
          </cell>
          <cell r="K89">
            <v>1</v>
          </cell>
          <cell r="L89">
            <v>1</v>
          </cell>
          <cell r="M89">
            <v>1</v>
          </cell>
          <cell r="N89">
            <v>1</v>
          </cell>
          <cell r="O89">
            <v>1</v>
          </cell>
          <cell r="P89">
            <v>1</v>
          </cell>
          <cell r="Q89">
            <v>1</v>
          </cell>
          <cell r="R89">
            <v>1</v>
          </cell>
          <cell r="S89">
            <v>1</v>
          </cell>
          <cell r="T89">
            <v>1</v>
          </cell>
          <cell r="U89">
            <v>0</v>
          </cell>
          <cell r="X89">
            <v>1</v>
          </cell>
          <cell r="Y89">
            <v>1</v>
          </cell>
        </row>
        <row r="90">
          <cell r="B90" t="str">
            <v>WHTanks-NR</v>
          </cell>
          <cell r="C90">
            <v>1</v>
          </cell>
          <cell r="D90">
            <v>1</v>
          </cell>
          <cell r="E90">
            <v>1</v>
          </cell>
          <cell r="F90">
            <v>1</v>
          </cell>
          <cell r="G90">
            <v>1</v>
          </cell>
          <cell r="H90">
            <v>1</v>
          </cell>
          <cell r="I90">
            <v>1</v>
          </cell>
          <cell r="J90">
            <v>1</v>
          </cell>
          <cell r="K90">
            <v>1</v>
          </cell>
          <cell r="L90">
            <v>1</v>
          </cell>
          <cell r="M90">
            <v>1</v>
          </cell>
          <cell r="N90">
            <v>1</v>
          </cell>
          <cell r="O90">
            <v>1</v>
          </cell>
          <cell r="P90">
            <v>1</v>
          </cell>
          <cell r="Q90">
            <v>1</v>
          </cell>
          <cell r="R90">
            <v>1</v>
          </cell>
          <cell r="S90">
            <v>1</v>
          </cell>
          <cell r="T90">
            <v>1</v>
          </cell>
          <cell r="U90" t="e">
            <v>#VALUE!</v>
          </cell>
          <cell r="X90">
            <v>1</v>
          </cell>
          <cell r="Y90">
            <v>1</v>
          </cell>
        </row>
        <row r="91">
          <cell r="B91" t="str">
            <v>Appliances - Clothes Washers-NR</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Showerheads-Retro</v>
          </cell>
          <cell r="C92">
            <v>0.8</v>
          </cell>
          <cell r="D92">
            <v>0.8</v>
          </cell>
          <cell r="E92">
            <v>0.8</v>
          </cell>
          <cell r="F92">
            <v>0.8</v>
          </cell>
          <cell r="G92">
            <v>0.8</v>
          </cell>
          <cell r="H92">
            <v>0.8</v>
          </cell>
          <cell r="I92">
            <v>0.8</v>
          </cell>
          <cell r="J92">
            <v>0.8</v>
          </cell>
          <cell r="K92">
            <v>0.8</v>
          </cell>
          <cell r="L92">
            <v>0.8</v>
          </cell>
          <cell r="M92">
            <v>0.8</v>
          </cell>
          <cell r="N92">
            <v>0.8</v>
          </cell>
          <cell r="O92">
            <v>0.8</v>
          </cell>
          <cell r="P92">
            <v>0.8</v>
          </cell>
          <cell r="Q92">
            <v>0.8</v>
          </cell>
          <cell r="R92">
            <v>0.8</v>
          </cell>
          <cell r="S92">
            <v>0.8</v>
          </cell>
          <cell r="T92">
            <v>0.8</v>
          </cell>
          <cell r="U92" t="e">
            <v>#VALUE!</v>
          </cell>
          <cell r="X92">
            <v>1</v>
          </cell>
          <cell r="Y92">
            <v>1</v>
          </cell>
        </row>
        <row r="93">
          <cell r="B93" t="str">
            <v>Water Heating - GFHX-New</v>
          </cell>
          <cell r="C93">
            <v>0.01</v>
          </cell>
          <cell r="D93">
            <v>0.01</v>
          </cell>
          <cell r="E93">
            <v>0.01</v>
          </cell>
          <cell r="F93">
            <v>0.01</v>
          </cell>
          <cell r="G93">
            <v>0.01</v>
          </cell>
          <cell r="H93">
            <v>0.01</v>
          </cell>
          <cell r="I93">
            <v>0.01</v>
          </cell>
          <cell r="J93">
            <v>0.01</v>
          </cell>
          <cell r="K93">
            <v>0.01</v>
          </cell>
          <cell r="L93">
            <v>0.01</v>
          </cell>
          <cell r="M93">
            <v>0.01</v>
          </cell>
          <cell r="N93">
            <v>0.01</v>
          </cell>
          <cell r="O93">
            <v>0.01</v>
          </cell>
          <cell r="P93">
            <v>0.01</v>
          </cell>
          <cell r="Q93">
            <v>0.01</v>
          </cell>
          <cell r="R93">
            <v>0.01</v>
          </cell>
          <cell r="S93">
            <v>0.01</v>
          </cell>
          <cell r="T93">
            <v>0.01</v>
          </cell>
          <cell r="U93" t="e">
            <v>#VALUE!</v>
          </cell>
          <cell r="X93">
            <v>0.01</v>
          </cell>
          <cell r="Y93">
            <v>0.01</v>
          </cell>
        </row>
        <row r="94">
          <cell r="B94" t="str">
            <v>Demand Control Circulating system DHW-Retro</v>
          </cell>
          <cell r="C94">
            <v>0.01</v>
          </cell>
          <cell r="D94">
            <v>0.01</v>
          </cell>
          <cell r="E94">
            <v>0.01</v>
          </cell>
          <cell r="F94">
            <v>0.01</v>
          </cell>
          <cell r="G94">
            <v>0.01</v>
          </cell>
          <cell r="H94">
            <v>0.01</v>
          </cell>
          <cell r="I94">
            <v>0.01</v>
          </cell>
          <cell r="J94">
            <v>0.01</v>
          </cell>
          <cell r="K94">
            <v>0.01</v>
          </cell>
          <cell r="L94">
            <v>0.01</v>
          </cell>
          <cell r="M94">
            <v>0.01</v>
          </cell>
          <cell r="N94">
            <v>0.01</v>
          </cell>
          <cell r="O94">
            <v>0.01</v>
          </cell>
          <cell r="P94">
            <v>0.01</v>
          </cell>
          <cell r="Q94">
            <v>0.01</v>
          </cell>
          <cell r="R94">
            <v>0.01</v>
          </cell>
          <cell r="S94">
            <v>0.01</v>
          </cell>
          <cell r="T94">
            <v>0.01</v>
          </cell>
          <cell r="U94" t="e">
            <v>#VALUE!</v>
          </cell>
          <cell r="X94">
            <v>0.01</v>
          </cell>
          <cell r="Y94">
            <v>0.01</v>
          </cell>
        </row>
        <row r="95">
          <cell r="B95" t="str">
            <v>Central HPWH MF-Retro</v>
          </cell>
          <cell r="C95">
            <v>0.01</v>
          </cell>
          <cell r="D95">
            <v>0.01</v>
          </cell>
          <cell r="E95">
            <v>0.01</v>
          </cell>
          <cell r="F95">
            <v>0.01</v>
          </cell>
          <cell r="G95">
            <v>0.01</v>
          </cell>
          <cell r="H95">
            <v>0.01</v>
          </cell>
          <cell r="I95">
            <v>0.01</v>
          </cell>
          <cell r="J95">
            <v>0.01</v>
          </cell>
          <cell r="K95">
            <v>0.01</v>
          </cell>
          <cell r="L95">
            <v>0.01</v>
          </cell>
          <cell r="M95">
            <v>0.01</v>
          </cell>
          <cell r="N95">
            <v>0.01</v>
          </cell>
          <cell r="O95">
            <v>0.01</v>
          </cell>
          <cell r="P95">
            <v>0.01</v>
          </cell>
          <cell r="Q95">
            <v>0.01</v>
          </cell>
          <cell r="R95">
            <v>0.01</v>
          </cell>
          <cell r="S95">
            <v>0.01</v>
          </cell>
          <cell r="T95">
            <v>0.01</v>
          </cell>
          <cell r="U95" t="e">
            <v>#VALUE!</v>
          </cell>
          <cell r="X95">
            <v>0.01</v>
          </cell>
          <cell r="Y95">
            <v>0.01</v>
          </cell>
        </row>
        <row r="96">
          <cell r="B96" t="str">
            <v>Ultra Low Energy Building-New</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X96">
            <v>0</v>
          </cell>
          <cell r="Y96">
            <v>0</v>
          </cell>
        </row>
      </sheetData>
      <sheetData sheetId="4" refreshError="1"/>
      <sheetData sheetId="5" refreshError="1"/>
      <sheetData sheetId="6" refreshError="1"/>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DHP-New</v>
          </cell>
          <cell r="C29" t="str">
            <v>LOEven20</v>
          </cell>
          <cell r="D29">
            <v>0.05</v>
          </cell>
          <cell r="E29">
            <v>0.1</v>
          </cell>
          <cell r="F29">
            <v>0.15000000000000002</v>
          </cell>
          <cell r="G29">
            <v>0.2</v>
          </cell>
          <cell r="H29">
            <v>0.25</v>
          </cell>
          <cell r="I29">
            <v>0.3</v>
          </cell>
          <cell r="J29">
            <v>0.35</v>
          </cell>
          <cell r="K29">
            <v>0.39999999999999997</v>
          </cell>
          <cell r="L29">
            <v>0.44999999999999996</v>
          </cell>
          <cell r="M29">
            <v>0.49999999999999994</v>
          </cell>
          <cell r="N29">
            <v>0.54999999999999993</v>
          </cell>
          <cell r="O29">
            <v>0.6</v>
          </cell>
          <cell r="P29">
            <v>0.65</v>
          </cell>
          <cell r="Q29">
            <v>0.70000000000000007</v>
          </cell>
          <cell r="R29">
            <v>0.75000000000000011</v>
          </cell>
          <cell r="S29">
            <v>0.80000000000000016</v>
          </cell>
          <cell r="T29">
            <v>0.8500000000000002</v>
          </cell>
          <cell r="U29">
            <v>0.90000000000000024</v>
          </cell>
          <cell r="V29">
            <v>0.95000000000000029</v>
          </cell>
          <cell r="W29">
            <v>1.0000000000000002</v>
          </cell>
        </row>
        <row r="30">
          <cell r="A30" t="str">
            <v>HVAC</v>
          </cell>
          <cell r="B30" t="str">
            <v>DHP-Retro</v>
          </cell>
          <cell r="C30" t="str">
            <v>Retro3Slow</v>
          </cell>
          <cell r="D30">
            <v>5.5320496977002724E-3</v>
          </cell>
          <cell r="E30">
            <v>8.6958686465615706E-3</v>
          </cell>
          <cell r="F30">
            <v>1.7391737293123145E-2</v>
          </cell>
          <cell r="G30">
            <v>3.0435540262965514E-2</v>
          </cell>
          <cell r="H30">
            <v>4.7344173742390784E-2</v>
          </cell>
          <cell r="I30">
            <v>6.6281843239347063E-2</v>
          </cell>
          <cell r="J30">
            <v>8.4358709577350838E-2</v>
          </cell>
          <cell r="K30">
            <v>9.8418494506909315E-2</v>
          </cell>
          <cell r="L30">
            <v>0.10598914793051767</v>
          </cell>
          <cell r="M30">
            <v>0.10598914793051767</v>
          </cell>
          <cell r="N30">
            <v>9.8923204735149928E-2</v>
          </cell>
          <cell r="O30">
            <v>8.655780414325609E-2</v>
          </cell>
          <cell r="P30">
            <v>7.1282897529740263E-2</v>
          </cell>
          <cell r="Q30">
            <v>5.5442253634242489E-2</v>
          </cell>
          <cell r="R30">
            <v>4.0852186888389319E-2</v>
          </cell>
          <cell r="S30">
            <v>2.8596530821872412E-2</v>
          </cell>
          <cell r="T30">
            <v>1.9064353881248275E-2</v>
          </cell>
          <cell r="U30">
            <v>1.2131861560794377E-2</v>
          </cell>
          <cell r="V30">
            <v>7.3846113848314854E-3</v>
          </cell>
          <cell r="W30">
            <v>4.3076899744848296E-3</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WEPT-Retro</v>
          </cell>
          <cell r="C33" t="str">
            <v>Retro5Med</v>
          </cell>
          <cell r="D33">
            <v>4.2999999999999997E-2</v>
          </cell>
          <cell r="E33">
            <v>5.279714228027832E-2</v>
          </cell>
          <cell r="F33">
            <v>6.4608251467478173E-2</v>
          </cell>
          <cell r="G33">
            <v>7.4999999999999997E-2</v>
          </cell>
          <cell r="H33">
            <v>8.5546997470333563E-2</v>
          </cell>
          <cell r="I33">
            <v>0.10001472303820647</v>
          </cell>
          <cell r="J33">
            <v>0.10971770435235073</v>
          </cell>
          <cell r="K33">
            <v>0.11208438511970376</v>
          </cell>
          <cell r="L33">
            <v>0.10562608162722853</v>
          </cell>
          <cell r="M33">
            <v>9.0794563997872335E-2</v>
          </cell>
          <cell r="N33">
            <v>7.0260666991849297E-2</v>
          </cell>
          <cell r="O33">
            <v>4.8218360404944538E-2</v>
          </cell>
          <cell r="P33">
            <v>2.8854234614640095E-2</v>
          </cell>
          <cell r="Q33">
            <v>1.4773964924806759E-2</v>
          </cell>
          <cell r="R33">
            <v>6.3385343681182649E-3</v>
          </cell>
          <cell r="S33">
            <v>2.2268577196306039E-3</v>
          </cell>
          <cell r="T33">
            <v>6.2471001963848583E-4</v>
          </cell>
          <cell r="U33">
            <v>1.3615841889635938E-4</v>
          </cell>
          <cell r="V33">
            <v>2.2380636622298944E-5</v>
          </cell>
          <cell r="W33">
            <v>2.68643837586513E-6</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Lighting</v>
          </cell>
          <cell r="B80" t="str">
            <v>Low Power LF Lamps-NR</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Lighting</v>
          </cell>
          <cell r="B81" t="str">
            <v>LEC Exit Sign-New</v>
          </cell>
          <cell r="C81" t="str">
            <v>LO20Fast</v>
          </cell>
          <cell r="D81">
            <v>0.22119921692859512</v>
          </cell>
          <cell r="E81">
            <v>0.37624232795148943</v>
          </cell>
          <cell r="F81">
            <v>0.48357361352878442</v>
          </cell>
          <cell r="G81">
            <v>0.56716330278444227</v>
          </cell>
          <cell r="H81">
            <v>0.64040048266456928</v>
          </cell>
          <cell r="I81">
            <v>0.70377511937632964</v>
          </cell>
          <cell r="J81">
            <v>0.7580669577441127</v>
          </cell>
          <cell r="K81">
            <v>0.80419335000071168</v>
          </cell>
          <cell r="L81">
            <v>0.84311022627788457</v>
          </cell>
          <cell r="M81">
            <v>0.87575014259103623</v>
          </cell>
          <cell r="N81">
            <v>0.90298584871682319</v>
          </cell>
          <cell r="O81">
            <v>0.92419703797508856</v>
          </cell>
          <cell r="P81">
            <v>0.94071632877930145</v>
          </cell>
          <cell r="Q81">
            <v>0.95358156539340677</v>
          </cell>
          <cell r="R81">
            <v>0.96360102174287088</v>
          </cell>
          <cell r="S81">
            <v>0.97140418219378311</v>
          </cell>
          <cell r="T81">
            <v>0.97748128966338554</v>
          </cell>
          <cell r="U81">
            <v>0.98221414571952104</v>
          </cell>
          <cell r="V81">
            <v>0.98590009772220355</v>
          </cell>
          <cell r="W81">
            <v>0.98877072002825628</v>
          </cell>
        </row>
        <row r="82">
          <cell r="A82" t="str">
            <v>Lighting</v>
          </cell>
          <cell r="B82" t="str">
            <v>LEC Exit Sign-NR</v>
          </cell>
          <cell r="C82" t="str">
            <v>LO20Fast</v>
          </cell>
          <cell r="D82">
            <v>0.22119921692859512</v>
          </cell>
          <cell r="E82">
            <v>0.37624232795148943</v>
          </cell>
          <cell r="F82">
            <v>0.48357361352878442</v>
          </cell>
          <cell r="G82">
            <v>0.56716330278444227</v>
          </cell>
          <cell r="H82">
            <v>0.64040048266456928</v>
          </cell>
          <cell r="I82">
            <v>0.70377511937632964</v>
          </cell>
          <cell r="J82">
            <v>0.7580669577441127</v>
          </cell>
          <cell r="K82">
            <v>0.80419335000071168</v>
          </cell>
          <cell r="L82">
            <v>0.84311022627788457</v>
          </cell>
          <cell r="M82">
            <v>0.87575014259103623</v>
          </cell>
          <cell r="N82">
            <v>0.90298584871682319</v>
          </cell>
          <cell r="O82">
            <v>0.92419703797508856</v>
          </cell>
          <cell r="P82">
            <v>0.94071632877930145</v>
          </cell>
          <cell r="Q82">
            <v>0.95358156539340677</v>
          </cell>
          <cell r="R82">
            <v>0.96360102174287088</v>
          </cell>
          <cell r="S82">
            <v>0.97140418219378311</v>
          </cell>
          <cell r="T82">
            <v>0.97748128966338554</v>
          </cell>
          <cell r="U82">
            <v>0.98221414571952104</v>
          </cell>
          <cell r="V82">
            <v>0.98590009772220355</v>
          </cell>
          <cell r="W82">
            <v>0.98877072002825628</v>
          </cell>
        </row>
        <row r="83">
          <cell r="A83" t="str">
            <v>Motors/Drives</v>
          </cell>
          <cell r="B83" t="str">
            <v>ECM-VAV-New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ECM-VAV-NR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Motors/Drives</v>
          </cell>
          <cell r="B85" t="str">
            <v>Pool pumps-Retro</v>
          </cell>
          <cell r="C85" t="str">
            <v>Retro20Fast</v>
          </cell>
          <cell r="D85">
            <v>0.22119921692859512</v>
          </cell>
          <cell r="E85">
            <v>0.15504311102289431</v>
          </cell>
          <cell r="F85">
            <v>0.10733128557729499</v>
          </cell>
          <cell r="G85">
            <v>8.3589689255657879E-2</v>
          </cell>
          <cell r="H85">
            <v>7.3237179880126971E-2</v>
          </cell>
          <cell r="I85">
            <v>6.3374636711760357E-2</v>
          </cell>
          <cell r="J85">
            <v>5.4291838367783084E-2</v>
          </cell>
          <cell r="K85">
            <v>4.612639225659896E-2</v>
          </cell>
          <cell r="L85">
            <v>3.8916876277172864E-2</v>
          </cell>
          <cell r="M85">
            <v>3.2639916313151704E-2</v>
          </cell>
          <cell r="N85">
            <v>2.7235706125786907E-2</v>
          </cell>
          <cell r="O85">
            <v>2.1211189258265428E-2</v>
          </cell>
          <cell r="P85">
            <v>1.6519290804212883E-2</v>
          </cell>
          <cell r="Q85">
            <v>1.2865236614105324E-2</v>
          </cell>
          <cell r="R85">
            <v>1.0019456349464106E-2</v>
          </cell>
          <cell r="S85">
            <v>7.8031604509122832E-3</v>
          </cell>
          <cell r="T85">
            <v>6.077107469602494E-3</v>
          </cell>
          <cell r="U85">
            <v>4.7328560561354371E-3</v>
          </cell>
          <cell r="V85">
            <v>3.6859520026825132E-3</v>
          </cell>
          <cell r="W85">
            <v>2.8706223060526725E-3</v>
          </cell>
        </row>
        <row r="86">
          <cell r="A86" t="str">
            <v>Motors/Drives</v>
          </cell>
          <cell r="B86" t="str">
            <v>MotorsRewind-New</v>
          </cell>
          <cell r="C86" t="str">
            <v>LO12Med</v>
          </cell>
          <cell r="D86">
            <v>0.10937459468255628</v>
          </cell>
          <cell r="E86">
            <v>0.21874918936511256</v>
          </cell>
          <cell r="F86">
            <v>0.32812378404766884</v>
          </cell>
          <cell r="G86">
            <v>0.43749837873022512</v>
          </cell>
          <cell r="H86">
            <v>0.5468729734127814</v>
          </cell>
          <cell r="I86">
            <v>0.64531010862708205</v>
          </cell>
          <cell r="J86">
            <v>0.7240598167985226</v>
          </cell>
          <cell r="K86">
            <v>0.78705958333567505</v>
          </cell>
          <cell r="L86">
            <v>0.83745939656539703</v>
          </cell>
          <cell r="M86">
            <v>0.87777924714917455</v>
          </cell>
          <cell r="N86">
            <v>0.91003512761619654</v>
          </cell>
          <cell r="O86">
            <v>0.93583983198981413</v>
          </cell>
          <cell r="P86">
            <v>0.9564835954887082</v>
          </cell>
          <cell r="Q86">
            <v>0.97299860628782353</v>
          </cell>
          <cell r="R86">
            <v>0.9862106149271157</v>
          </cell>
          <cell r="S86">
            <v>0.99678022183854953</v>
          </cell>
          <cell r="T86">
            <v>0.99685231466234414</v>
          </cell>
          <cell r="U86">
            <v>0.99687806209941365</v>
          </cell>
          <cell r="V86">
            <v>0.99688683963477831</v>
          </cell>
          <cell r="W86">
            <v>0.99688970187457115</v>
          </cell>
        </row>
        <row r="87">
          <cell r="A87" t="str">
            <v>Motors/Drives</v>
          </cell>
          <cell r="B87" t="str">
            <v>MotorsRewind-NR</v>
          </cell>
          <cell r="C87" t="str">
            <v>LO12Med</v>
          </cell>
          <cell r="D87">
            <v>0.10937459468255628</v>
          </cell>
          <cell r="E87">
            <v>0.21874918936511256</v>
          </cell>
          <cell r="F87">
            <v>0.32812378404766884</v>
          </cell>
          <cell r="G87">
            <v>0.43749837873022512</v>
          </cell>
          <cell r="H87">
            <v>0.5468729734127814</v>
          </cell>
          <cell r="I87">
            <v>0.64531010862708205</v>
          </cell>
          <cell r="J87">
            <v>0.7240598167985226</v>
          </cell>
          <cell r="K87">
            <v>0.78705958333567505</v>
          </cell>
          <cell r="L87">
            <v>0.83745939656539703</v>
          </cell>
          <cell r="M87">
            <v>0.87777924714917455</v>
          </cell>
          <cell r="N87">
            <v>0.91003512761619654</v>
          </cell>
          <cell r="O87">
            <v>0.93583983198981413</v>
          </cell>
          <cell r="P87">
            <v>0.9564835954887082</v>
          </cell>
          <cell r="Q87">
            <v>0.97299860628782353</v>
          </cell>
          <cell r="R87">
            <v>0.9862106149271157</v>
          </cell>
          <cell r="S87">
            <v>0.99678022183854953</v>
          </cell>
          <cell r="T87">
            <v>0.99685231466234414</v>
          </cell>
          <cell r="U87">
            <v>0.99687806209941365</v>
          </cell>
          <cell r="V87">
            <v>0.99688683963477831</v>
          </cell>
          <cell r="W87">
            <v>0.99688970187457115</v>
          </cell>
        </row>
        <row r="88">
          <cell r="A88" t="str">
            <v>Process Loads</v>
          </cell>
          <cell r="B88" t="str">
            <v>Municipal Sewage Treatment-Retro</v>
          </cell>
          <cell r="C88" t="str">
            <v>Retro5Med</v>
          </cell>
          <cell r="D88">
            <v>4.2999999999999997E-2</v>
          </cell>
          <cell r="E88">
            <v>5.279714228027832E-2</v>
          </cell>
          <cell r="F88">
            <v>6.4608251467478173E-2</v>
          </cell>
          <cell r="G88">
            <v>7.4999999999999997E-2</v>
          </cell>
          <cell r="H88">
            <v>8.5546997470333563E-2</v>
          </cell>
          <cell r="I88">
            <v>0.10001472303820647</v>
          </cell>
          <cell r="J88">
            <v>0.10971770435235073</v>
          </cell>
          <cell r="K88">
            <v>0.11208438511970376</v>
          </cell>
          <cell r="L88">
            <v>0.10562608162722853</v>
          </cell>
          <cell r="M88">
            <v>9.0794563997872335E-2</v>
          </cell>
          <cell r="N88">
            <v>7.0260666991849297E-2</v>
          </cell>
          <cell r="O88">
            <v>4.8218360404944538E-2</v>
          </cell>
          <cell r="P88">
            <v>2.8854234614640095E-2</v>
          </cell>
          <cell r="Q88">
            <v>1.4773964924806759E-2</v>
          </cell>
          <cell r="R88">
            <v>6.3385343681182649E-3</v>
          </cell>
          <cell r="S88">
            <v>2.2268577196306039E-3</v>
          </cell>
          <cell r="T88">
            <v>6.2471001963848583E-4</v>
          </cell>
          <cell r="U88">
            <v>1.3615841889635938E-4</v>
          </cell>
          <cell r="V88">
            <v>2.2380636622298944E-5</v>
          </cell>
          <cell r="W88">
            <v>2.68643837586513E-6</v>
          </cell>
        </row>
        <row r="89">
          <cell r="A89" t="str">
            <v>Process Loads</v>
          </cell>
          <cell r="B89" t="str">
            <v>Municipal Water Supply-Retro</v>
          </cell>
          <cell r="C89" t="str">
            <v>Retro5Med</v>
          </cell>
          <cell r="D89">
            <v>4.2999999999999997E-2</v>
          </cell>
          <cell r="E89">
            <v>5.279714228027832E-2</v>
          </cell>
          <cell r="F89">
            <v>6.4608251467478173E-2</v>
          </cell>
          <cell r="G89">
            <v>7.4999999999999997E-2</v>
          </cell>
          <cell r="H89">
            <v>8.5546997470333563E-2</v>
          </cell>
          <cell r="I89">
            <v>0.10001472303820647</v>
          </cell>
          <cell r="J89">
            <v>0.10971770435235073</v>
          </cell>
          <cell r="K89">
            <v>0.11208438511970376</v>
          </cell>
          <cell r="L89">
            <v>0.10562608162722853</v>
          </cell>
          <cell r="M89">
            <v>9.0794563997872335E-2</v>
          </cell>
          <cell r="N89">
            <v>7.0260666991849297E-2</v>
          </cell>
          <cell r="O89">
            <v>4.8218360404944538E-2</v>
          </cell>
          <cell r="P89">
            <v>2.8854234614640095E-2</v>
          </cell>
          <cell r="Q89">
            <v>1.4773964924806759E-2</v>
          </cell>
          <cell r="R89">
            <v>6.3385343681182649E-3</v>
          </cell>
          <cell r="S89">
            <v>2.2268577196306039E-3</v>
          </cell>
          <cell r="T89">
            <v>6.2471001963848583E-4</v>
          </cell>
          <cell r="U89">
            <v>1.3615841889635938E-4</v>
          </cell>
          <cell r="V89">
            <v>2.2380636622298944E-5</v>
          </cell>
          <cell r="W89">
            <v>2.68643837586513E-6</v>
          </cell>
        </row>
        <row r="90">
          <cell r="A90" t="str">
            <v>Process Loads</v>
          </cell>
          <cell r="B90" t="str">
            <v>Engine Generator Block Heaters-Retro</v>
          </cell>
          <cell r="C90" t="str">
            <v>Retro20Fast</v>
          </cell>
          <cell r="D90">
            <v>0.22119921692859512</v>
          </cell>
          <cell r="E90">
            <v>0.15504311102289431</v>
          </cell>
          <cell r="F90">
            <v>0.10733128557729499</v>
          </cell>
          <cell r="G90">
            <v>8.3589689255657879E-2</v>
          </cell>
          <cell r="H90">
            <v>7.3237179880126971E-2</v>
          </cell>
          <cell r="I90">
            <v>6.3374636711760357E-2</v>
          </cell>
          <cell r="J90">
            <v>5.4291838367783084E-2</v>
          </cell>
          <cell r="K90">
            <v>4.612639225659896E-2</v>
          </cell>
          <cell r="L90">
            <v>3.8916876277172864E-2</v>
          </cell>
          <cell r="M90">
            <v>3.2639916313151704E-2</v>
          </cell>
          <cell r="N90">
            <v>2.7235706125786907E-2</v>
          </cell>
          <cell r="O90">
            <v>2.1211189258265428E-2</v>
          </cell>
          <cell r="P90">
            <v>1.6519290804212883E-2</v>
          </cell>
          <cell r="Q90">
            <v>1.2865236614105324E-2</v>
          </cell>
          <cell r="R90">
            <v>1.0019456349464106E-2</v>
          </cell>
          <cell r="S90">
            <v>7.8031604509122832E-3</v>
          </cell>
          <cell r="T90">
            <v>6.077107469602494E-3</v>
          </cell>
          <cell r="U90">
            <v>4.7328560561354371E-3</v>
          </cell>
          <cell r="V90">
            <v>3.6859520026825132E-3</v>
          </cell>
          <cell r="W90">
            <v>2.8706223060526725E-3</v>
          </cell>
        </row>
        <row r="91">
          <cell r="A91" t="str">
            <v>Refrigeration</v>
          </cell>
          <cell r="B91" t="str">
            <v>Grocery Refrigeration Bundle-Retro</v>
          </cell>
          <cell r="C91" t="str">
            <v>Retro12Med</v>
          </cell>
          <cell r="D91">
            <v>0.10937459468255628</v>
          </cell>
          <cell r="E91">
            <v>0.10937459468255628</v>
          </cell>
          <cell r="F91">
            <v>0.10937459468255628</v>
          </cell>
          <cell r="G91">
            <v>0.10937459468255628</v>
          </cell>
          <cell r="H91">
            <v>0.10937459468255628</v>
          </cell>
          <cell r="I91">
            <v>9.8437135214300656E-2</v>
          </cell>
          <cell r="J91">
            <v>7.874970817144053E-2</v>
          </cell>
          <cell r="K91">
            <v>6.2999766537152418E-2</v>
          </cell>
          <cell r="L91">
            <v>5.0399813229721938E-2</v>
          </cell>
          <cell r="M91">
            <v>4.0319850583777551E-2</v>
          </cell>
          <cell r="N91">
            <v>3.225588046702204E-2</v>
          </cell>
          <cell r="O91">
            <v>2.5804704373617631E-2</v>
          </cell>
          <cell r="P91">
            <v>2.0643763498894106E-2</v>
          </cell>
          <cell r="Q91">
            <v>1.6515010799115284E-2</v>
          </cell>
          <cell r="R91">
            <v>1.3212008639292228E-2</v>
          </cell>
          <cell r="S91">
            <v>1.0569606911433781E-2</v>
          </cell>
          <cell r="T91">
            <v>7.2092823794611682E-5</v>
          </cell>
          <cell r="U91">
            <v>2.5747437069512102E-5</v>
          </cell>
          <cell r="V91">
            <v>8.7775353646568632E-6</v>
          </cell>
          <cell r="W91">
            <v>2.8622397928446119E-6</v>
          </cell>
        </row>
        <row r="92">
          <cell r="A92" t="str">
            <v>Refrigeration</v>
          </cell>
          <cell r="B92" t="str">
            <v>Packaged Refrigeration Equipment-New</v>
          </cell>
          <cell r="C92" t="str">
            <v>LOEven20</v>
          </cell>
          <cell r="D92">
            <v>0.05</v>
          </cell>
          <cell r="E92">
            <v>0.1</v>
          </cell>
          <cell r="F92">
            <v>0.15000000000000002</v>
          </cell>
          <cell r="G92">
            <v>0.2</v>
          </cell>
          <cell r="H92">
            <v>0.25</v>
          </cell>
          <cell r="I92">
            <v>0.3</v>
          </cell>
          <cell r="J92">
            <v>0.35</v>
          </cell>
          <cell r="K92">
            <v>0.39999999999999997</v>
          </cell>
          <cell r="L92">
            <v>0.44999999999999996</v>
          </cell>
          <cell r="M92">
            <v>0.49999999999999994</v>
          </cell>
          <cell r="N92">
            <v>0.54999999999999993</v>
          </cell>
          <cell r="O92">
            <v>0.6</v>
          </cell>
          <cell r="P92">
            <v>0.65</v>
          </cell>
          <cell r="Q92">
            <v>0.70000000000000007</v>
          </cell>
          <cell r="R92">
            <v>0.75000000000000011</v>
          </cell>
          <cell r="S92">
            <v>0.80000000000000016</v>
          </cell>
          <cell r="T92">
            <v>0.8500000000000002</v>
          </cell>
          <cell r="U92">
            <v>0.90000000000000024</v>
          </cell>
          <cell r="V92">
            <v>0.95000000000000029</v>
          </cell>
          <cell r="W92">
            <v>1.0000000000000002</v>
          </cell>
        </row>
        <row r="93">
          <cell r="A93" t="str">
            <v>Refrigeration</v>
          </cell>
          <cell r="B93" t="str">
            <v>Appliances - Freezers-NR</v>
          </cell>
          <cell r="C93" t="str">
            <v>LO5Med</v>
          </cell>
          <cell r="D93">
            <v>4.2999999999999997E-2</v>
          </cell>
          <cell r="E93">
            <v>9.5797142280278316E-2</v>
          </cell>
          <cell r="F93">
            <v>0.16040539374775648</v>
          </cell>
          <cell r="G93">
            <v>0.23540539374775649</v>
          </cell>
          <cell r="H93">
            <v>0.32095239121809005</v>
          </cell>
          <cell r="I93">
            <v>0.42096711425629652</v>
          </cell>
          <cell r="J93">
            <v>0.53068481860864725</v>
          </cell>
          <cell r="K93">
            <v>0.642769203728351</v>
          </cell>
          <cell r="L93">
            <v>0.74839528535557953</v>
          </cell>
          <cell r="M93">
            <v>0.83918984935345187</v>
          </cell>
          <cell r="N93">
            <v>0.90945051634530116</v>
          </cell>
          <cell r="O93">
            <v>0.9576688767502457</v>
          </cell>
          <cell r="P93">
            <v>0.9865231113648858</v>
          </cell>
          <cell r="Q93">
            <v>1.0012970762896924</v>
          </cell>
          <cell r="R93">
            <v>1.0076356106578106</v>
          </cell>
          <cell r="S93">
            <v>1.0098624683774413</v>
          </cell>
          <cell r="T93">
            <v>1.0104871783970797</v>
          </cell>
          <cell r="U93">
            <v>1.010623336815976</v>
          </cell>
          <cell r="V93">
            <v>1.0106457174525985</v>
          </cell>
          <cell r="W93">
            <v>1.0106484038909742</v>
          </cell>
        </row>
        <row r="94">
          <cell r="A94" t="str">
            <v>Refrigeration</v>
          </cell>
          <cell r="B94" t="str">
            <v>Appliances - Refrigerators-NR</v>
          </cell>
          <cell r="C94" t="str">
            <v>LO5Med</v>
          </cell>
          <cell r="D94">
            <v>4.2999999999999997E-2</v>
          </cell>
          <cell r="E94">
            <v>9.5797142280278316E-2</v>
          </cell>
          <cell r="F94">
            <v>0.16040539374775648</v>
          </cell>
          <cell r="G94">
            <v>0.23540539374775649</v>
          </cell>
          <cell r="H94">
            <v>0.32095239121809005</v>
          </cell>
          <cell r="I94">
            <v>0.42096711425629652</v>
          </cell>
          <cell r="J94">
            <v>0.53068481860864725</v>
          </cell>
          <cell r="K94">
            <v>0.642769203728351</v>
          </cell>
          <cell r="L94">
            <v>0.74839528535557953</v>
          </cell>
          <cell r="M94">
            <v>0.83918984935345187</v>
          </cell>
          <cell r="N94">
            <v>0.90945051634530116</v>
          </cell>
          <cell r="O94">
            <v>0.9576688767502457</v>
          </cell>
          <cell r="P94">
            <v>0.9865231113648858</v>
          </cell>
          <cell r="Q94">
            <v>1.0012970762896924</v>
          </cell>
          <cell r="R94">
            <v>1.0076356106578106</v>
          </cell>
          <cell r="S94">
            <v>1.0098624683774413</v>
          </cell>
          <cell r="T94">
            <v>1.0104871783970797</v>
          </cell>
          <cell r="U94">
            <v>1.010623336815976</v>
          </cell>
          <cell r="V94">
            <v>1.0106457174525985</v>
          </cell>
          <cell r="W94">
            <v>1.0106484038909742</v>
          </cell>
        </row>
        <row r="95">
          <cell r="A95" t="str">
            <v>Refrigeration</v>
          </cell>
          <cell r="B95" t="str">
            <v>Water Cooler Controls-NR</v>
          </cell>
          <cell r="C95" t="str">
            <v>LO5Med</v>
          </cell>
          <cell r="D95">
            <v>4.2999999999999997E-2</v>
          </cell>
          <cell r="E95">
            <v>9.5797142280278316E-2</v>
          </cell>
          <cell r="F95">
            <v>0.16040539374775648</v>
          </cell>
          <cell r="G95">
            <v>0.23540539374775649</v>
          </cell>
          <cell r="H95">
            <v>0.32095239121809005</v>
          </cell>
          <cell r="I95">
            <v>0.42096711425629652</v>
          </cell>
          <cell r="J95">
            <v>0.53068481860864725</v>
          </cell>
          <cell r="K95">
            <v>0.642769203728351</v>
          </cell>
          <cell r="L95">
            <v>0.74839528535557953</v>
          </cell>
          <cell r="M95">
            <v>0.83918984935345187</v>
          </cell>
          <cell r="N95">
            <v>0.90945051634530116</v>
          </cell>
          <cell r="O95">
            <v>0.9576688767502457</v>
          </cell>
          <cell r="P95">
            <v>0.9865231113648858</v>
          </cell>
          <cell r="Q95">
            <v>1.0012970762896924</v>
          </cell>
          <cell r="R95">
            <v>1.0076356106578106</v>
          </cell>
          <cell r="S95">
            <v>1.0098624683774413</v>
          </cell>
          <cell r="T95">
            <v>1.0104871783970797</v>
          </cell>
          <cell r="U95">
            <v>1.010623336815976</v>
          </cell>
          <cell r="V95">
            <v>1.0106457174525985</v>
          </cell>
          <cell r="W95">
            <v>1.0106484038909742</v>
          </cell>
        </row>
        <row r="96">
          <cell r="A96" t="str">
            <v>Water Heating</v>
          </cell>
          <cell r="B96" t="str">
            <v>WHTanks-New</v>
          </cell>
          <cell r="C96" t="str">
            <v>LO12Med</v>
          </cell>
          <cell r="D96">
            <v>0.10937459468255628</v>
          </cell>
          <cell r="E96">
            <v>0.21874918936511256</v>
          </cell>
          <cell r="F96">
            <v>0.32812378404766884</v>
          </cell>
          <cell r="G96">
            <v>0.43749837873022512</v>
          </cell>
          <cell r="H96">
            <v>0.5468729734127814</v>
          </cell>
          <cell r="I96">
            <v>0.64531010862708205</v>
          </cell>
          <cell r="J96">
            <v>0.7240598167985226</v>
          </cell>
          <cell r="K96">
            <v>0.78705958333567505</v>
          </cell>
          <cell r="L96">
            <v>0.83745939656539703</v>
          </cell>
          <cell r="M96">
            <v>0.87777924714917455</v>
          </cell>
          <cell r="N96">
            <v>0.91003512761619654</v>
          </cell>
          <cell r="O96">
            <v>0.93583983198981413</v>
          </cell>
          <cell r="P96">
            <v>0.9564835954887082</v>
          </cell>
          <cell r="Q96">
            <v>0.97299860628782353</v>
          </cell>
          <cell r="R96">
            <v>0.9862106149271157</v>
          </cell>
          <cell r="S96">
            <v>0.99678022183854953</v>
          </cell>
          <cell r="T96">
            <v>0.99685231466234414</v>
          </cell>
          <cell r="U96">
            <v>0.99687806209941365</v>
          </cell>
          <cell r="V96">
            <v>0.99688683963477831</v>
          </cell>
          <cell r="W96">
            <v>0.99688970187457115</v>
          </cell>
        </row>
        <row r="97">
          <cell r="A97" t="str">
            <v>Water Heating</v>
          </cell>
          <cell r="B97" t="str">
            <v>WHTanks-NR</v>
          </cell>
          <cell r="C97" t="str">
            <v>LO12Med</v>
          </cell>
          <cell r="D97">
            <v>0.10937459468255628</v>
          </cell>
          <cell r="E97">
            <v>0.21874918936511256</v>
          </cell>
          <cell r="F97">
            <v>0.32812378404766884</v>
          </cell>
          <cell r="G97">
            <v>0.43749837873022512</v>
          </cell>
          <cell r="H97">
            <v>0.5468729734127814</v>
          </cell>
          <cell r="I97">
            <v>0.64531010862708205</v>
          </cell>
          <cell r="J97">
            <v>0.7240598167985226</v>
          </cell>
          <cell r="K97">
            <v>0.78705958333567505</v>
          </cell>
          <cell r="L97">
            <v>0.83745939656539703</v>
          </cell>
          <cell r="M97">
            <v>0.87777924714917455</v>
          </cell>
          <cell r="N97">
            <v>0.91003512761619654</v>
          </cell>
          <cell r="O97">
            <v>0.93583983198981413</v>
          </cell>
          <cell r="P97">
            <v>0.9564835954887082</v>
          </cell>
          <cell r="Q97">
            <v>0.97299860628782353</v>
          </cell>
          <cell r="R97">
            <v>0.9862106149271157</v>
          </cell>
          <cell r="S97">
            <v>0.99678022183854953</v>
          </cell>
          <cell r="T97">
            <v>0.99685231466234414</v>
          </cell>
          <cell r="U97">
            <v>0.99687806209941365</v>
          </cell>
          <cell r="V97">
            <v>0.99688683963477831</v>
          </cell>
          <cell r="W97">
            <v>0.99688970187457115</v>
          </cell>
        </row>
        <row r="98">
          <cell r="A98" t="str">
            <v>Water Heating</v>
          </cell>
          <cell r="B98" t="str">
            <v>Appliances - Clothes Washers-NR</v>
          </cell>
          <cell r="C98" t="str">
            <v>Retro20Fast</v>
          </cell>
          <cell r="D98">
            <v>0.22119921692859512</v>
          </cell>
          <cell r="E98">
            <v>0.15504311102289431</v>
          </cell>
          <cell r="F98">
            <v>0.10733128557729499</v>
          </cell>
          <cell r="G98">
            <v>8.3589689255657879E-2</v>
          </cell>
          <cell r="H98">
            <v>7.3237179880126971E-2</v>
          </cell>
          <cell r="I98">
            <v>6.3374636711760357E-2</v>
          </cell>
          <cell r="J98">
            <v>5.4291838367783084E-2</v>
          </cell>
          <cell r="K98">
            <v>4.612639225659896E-2</v>
          </cell>
          <cell r="L98">
            <v>3.8916876277172864E-2</v>
          </cell>
          <cell r="M98">
            <v>3.2639916313151704E-2</v>
          </cell>
          <cell r="N98">
            <v>2.7235706125786907E-2</v>
          </cell>
          <cell r="O98">
            <v>2.1211189258265428E-2</v>
          </cell>
          <cell r="P98">
            <v>1.6519290804212883E-2</v>
          </cell>
          <cell r="Q98">
            <v>1.2865236614105324E-2</v>
          </cell>
          <cell r="R98">
            <v>1.0019456349464106E-2</v>
          </cell>
          <cell r="S98">
            <v>7.8031604509122832E-3</v>
          </cell>
          <cell r="T98">
            <v>6.077107469602494E-3</v>
          </cell>
          <cell r="U98">
            <v>4.7328560561354371E-3</v>
          </cell>
          <cell r="V98">
            <v>3.6859520026825132E-3</v>
          </cell>
          <cell r="W98">
            <v>2.8706223060526725E-3</v>
          </cell>
        </row>
        <row r="99">
          <cell r="A99" t="str">
            <v>Water Heating</v>
          </cell>
          <cell r="B99" t="str">
            <v>Showerheads-Retro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Water Heating</v>
          </cell>
          <cell r="B100" t="str">
            <v>Water Heating - GFHX-New</v>
          </cell>
          <cell r="C100" t="str">
            <v>Retro20Fast</v>
          </cell>
          <cell r="D100">
            <v>0.22119921692859512</v>
          </cell>
          <cell r="E100">
            <v>0.15504311102289431</v>
          </cell>
          <cell r="F100">
            <v>0.10733128557729499</v>
          </cell>
          <cell r="G100">
            <v>8.3589689255657879E-2</v>
          </cell>
          <cell r="H100">
            <v>7.3237179880126971E-2</v>
          </cell>
          <cell r="I100">
            <v>6.3374636711760357E-2</v>
          </cell>
          <cell r="J100">
            <v>5.4291838367783084E-2</v>
          </cell>
          <cell r="K100">
            <v>4.612639225659896E-2</v>
          </cell>
          <cell r="L100">
            <v>3.8916876277172864E-2</v>
          </cell>
          <cell r="M100">
            <v>3.2639916313151704E-2</v>
          </cell>
          <cell r="N100">
            <v>2.7235706125786907E-2</v>
          </cell>
          <cell r="O100">
            <v>2.1211189258265428E-2</v>
          </cell>
          <cell r="P100">
            <v>1.6519290804212883E-2</v>
          </cell>
          <cell r="Q100">
            <v>1.2865236614105324E-2</v>
          </cell>
          <cell r="R100">
            <v>1.0019456349464106E-2</v>
          </cell>
          <cell r="S100">
            <v>7.8031604509122832E-3</v>
          </cell>
          <cell r="T100">
            <v>6.077107469602494E-3</v>
          </cell>
          <cell r="U100">
            <v>4.7328560561354371E-3</v>
          </cell>
          <cell r="V100">
            <v>3.6859520026825132E-3</v>
          </cell>
          <cell r="W100">
            <v>2.8706223060526725E-3</v>
          </cell>
        </row>
        <row r="101">
          <cell r="B101" t="str">
            <v>Demand Control Circulating system DHW-Retro</v>
          </cell>
          <cell r="C101" t="str">
            <v>RetroEven20</v>
          </cell>
          <cell r="D101">
            <v>0.05</v>
          </cell>
          <cell r="E101">
            <v>0.05</v>
          </cell>
          <cell r="F101">
            <v>0.05</v>
          </cell>
          <cell r="G101">
            <v>0.05</v>
          </cell>
          <cell r="H101">
            <v>0.05</v>
          </cell>
          <cell r="I101">
            <v>0.05</v>
          </cell>
          <cell r="J101">
            <v>0.05</v>
          </cell>
          <cell r="K101">
            <v>0.05</v>
          </cell>
          <cell r="L101">
            <v>0.05</v>
          </cell>
          <cell r="M101">
            <v>0.05</v>
          </cell>
          <cell r="N101">
            <v>0.05</v>
          </cell>
          <cell r="O101">
            <v>0.05</v>
          </cell>
          <cell r="P101">
            <v>0.05</v>
          </cell>
          <cell r="Q101">
            <v>0.05</v>
          </cell>
          <cell r="R101">
            <v>0.05</v>
          </cell>
          <cell r="S101">
            <v>0.05</v>
          </cell>
          <cell r="T101">
            <v>0.05</v>
          </cell>
          <cell r="U101">
            <v>0.05</v>
          </cell>
          <cell r="V101">
            <v>0.05</v>
          </cell>
          <cell r="W101">
            <v>0.05</v>
          </cell>
        </row>
        <row r="102">
          <cell r="B102" t="str">
            <v>Central HPWH MF-Retro</v>
          </cell>
          <cell r="C102" t="str">
            <v>Retro20Fast</v>
          </cell>
          <cell r="D102">
            <v>0.22119921692859512</v>
          </cell>
          <cell r="E102">
            <v>0.15504311102289431</v>
          </cell>
          <cell r="F102">
            <v>0.10733128557729499</v>
          </cell>
          <cell r="G102">
            <v>8.3589689255657879E-2</v>
          </cell>
          <cell r="H102">
            <v>7.3237179880126971E-2</v>
          </cell>
          <cell r="I102">
            <v>6.3374636711760357E-2</v>
          </cell>
          <cell r="J102">
            <v>5.4291838367783084E-2</v>
          </cell>
          <cell r="K102">
            <v>4.612639225659896E-2</v>
          </cell>
          <cell r="L102">
            <v>3.8916876277172864E-2</v>
          </cell>
          <cell r="M102">
            <v>3.2639916313151704E-2</v>
          </cell>
          <cell r="N102">
            <v>2.7235706125786907E-2</v>
          </cell>
          <cell r="O102">
            <v>2.1211189258265428E-2</v>
          </cell>
          <cell r="P102">
            <v>1.6519290804212883E-2</v>
          </cell>
          <cell r="Q102">
            <v>1.2865236614105324E-2</v>
          </cell>
          <cell r="R102">
            <v>1.0019456349464106E-2</v>
          </cell>
          <cell r="S102">
            <v>7.8031604509122832E-3</v>
          </cell>
          <cell r="T102">
            <v>6.077107469602494E-3</v>
          </cell>
          <cell r="U102">
            <v>4.7328560561354371E-3</v>
          </cell>
          <cell r="V102">
            <v>3.6859520026825132E-3</v>
          </cell>
          <cell r="W102">
            <v>2.8706223060526725E-3</v>
          </cell>
        </row>
        <row r="103">
          <cell r="B103" t="str">
            <v>Ultra Low Energy Building-New</v>
          </cell>
          <cell r="C103" t="str">
            <v>LO1Slow</v>
          </cell>
          <cell r="D103">
            <v>2.5643970768378654E-3</v>
          </cell>
          <cell r="E103">
            <v>7.6904586297764643E-3</v>
          </cell>
          <cell r="F103">
            <v>1.6792013047419844E-2</v>
          </cell>
          <cell r="G103">
            <v>3.15969387774655E-2</v>
          </cell>
          <cell r="H103">
            <v>5.406874819795171E-2</v>
          </cell>
          <cell r="I103">
            <v>8.6253181011834101E-2</v>
          </cell>
          <cell r="J103">
            <v>0.1300328481838382</v>
          </cell>
          <cell r="K103">
            <v>0.18678710893858319</v>
          </cell>
          <cell r="L103">
            <v>0.2569823480072907</v>
          </cell>
          <cell r="M103">
            <v>0.33975920985004748</v>
          </cell>
          <cell r="N103">
            <v>0.43262946935754232</v>
          </cell>
          <cell r="O103">
            <v>0.53142594003645804</v>
          </cell>
          <cell r="P103">
            <v>0.63063487292644704</v>
          </cell>
          <cell r="Q103">
            <v>0.7241560234206913</v>
          </cell>
          <cell r="R103">
            <v>0.80638203131755359</v>
          </cell>
          <cell r="S103">
            <v>0.87331559734491926</v>
          </cell>
          <cell r="T103">
            <v>0.92334516248836807</v>
          </cell>
          <cell r="U103">
            <v>0.95737002770730018</v>
          </cell>
          <cell r="V103">
            <v>0.97821608704807483</v>
          </cell>
          <cell r="W103">
            <v>0.98821608704807484</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row r="117">
          <cell r="D117" t="str">
            <v/>
          </cell>
          <cell r="E117" t="str">
            <v/>
          </cell>
          <cell r="F117" t="str">
            <v/>
          </cell>
          <cell r="G117" t="str">
            <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row>
        <row r="118">
          <cell r="D118" t="str">
            <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row>
        <row r="119">
          <cell r="D119" t="str">
            <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row>
      </sheetData>
      <sheetData sheetId="8" refreshError="1"/>
      <sheetData sheetId="9" refreshError="1"/>
      <sheetData sheetId="10" refreshError="1"/>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refreshError="1"/>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2942.3885247078688</v>
          </cell>
          <cell r="M74">
            <v>2999.4923169466106</v>
          </cell>
          <cell r="N74">
            <v>3057.7991990647956</v>
          </cell>
          <cell r="O74">
            <v>3117.3356540499285</v>
          </cell>
          <cell r="P74">
            <v>3178.128760373258</v>
          </cell>
          <cell r="Q74">
            <v>3240.2062055118258</v>
          </cell>
          <cell r="R74">
            <v>3303.5962997789316</v>
          </cell>
          <cell r="S74">
            <v>3368.3279904700712</v>
          </cell>
          <cell r="T74">
            <v>3434.4308763315557</v>
          </cell>
          <cell r="U74">
            <v>3501.9352223591818</v>
          </cell>
          <cell r="V74">
            <v>3570.8719749345073</v>
          </cell>
          <cell r="W74">
            <v>3641.272777306438</v>
          </cell>
          <cell r="X74">
            <v>3713.1699854260205</v>
          </cell>
          <cell r="Y74">
            <v>3786.5966841425206</v>
          </cell>
          <cell r="Z74">
            <v>3861.5867037690391</v>
          </cell>
          <cell r="AA74">
            <v>3938.1746370261103</v>
          </cell>
          <cell r="AB74">
            <v>4016.3958563719311</v>
          </cell>
          <cell r="AC74">
            <v>4096.2865317280484</v>
          </cell>
          <cell r="AD74">
            <v>4177.8836486095533</v>
          </cell>
          <cell r="AE74">
            <v>4261.2250266690271</v>
          </cell>
        </row>
        <row r="75">
          <cell r="G75" t="str">
            <v>RegionKraft PulpStock</v>
          </cell>
          <cell r="H75" t="str">
            <v>Ind</v>
          </cell>
          <cell r="I75" t="str">
            <v>Kraft Pulp</v>
          </cell>
          <cell r="J75" t="str">
            <v>Stock</v>
          </cell>
          <cell r="K75" t="str">
            <v>Consumption (MWh)</v>
          </cell>
          <cell r="L75">
            <v>1840.4686066002805</v>
          </cell>
          <cell r="M75">
            <v>1873.4989778495669</v>
          </cell>
          <cell r="N75">
            <v>1907.1920216976423</v>
          </cell>
          <cell r="O75">
            <v>1941.56194814743</v>
          </cell>
          <cell r="P75">
            <v>1976.623282632949</v>
          </cell>
          <cell r="Q75">
            <v>2012.3908731386696</v>
          </cell>
          <cell r="R75">
            <v>2048.879897480801</v>
          </cell>
          <cell r="S75">
            <v>2086.1058707542029</v>
          </cell>
          <cell r="T75">
            <v>2124.084652948703</v>
          </cell>
          <cell r="U75">
            <v>2162.8324567386876</v>
          </cell>
          <cell r="V75">
            <v>2202.3658554499198</v>
          </cell>
          <cell r="W75">
            <v>2242.7017912076312</v>
          </cell>
          <cell r="X75">
            <v>2283.8575832700294</v>
          </cell>
          <cell r="Y75">
            <v>2325.8509365514437</v>
          </cell>
          <cell r="Z75">
            <v>2368.6999503394532</v>
          </cell>
          <cell r="AA75">
            <v>2412.4231272104116</v>
          </cell>
          <cell r="AB75">
            <v>2457.0393821479101</v>
          </cell>
          <cell r="AC75">
            <v>2502.5680518688064</v>
          </cell>
          <cell r="AD75">
            <v>2549.0289043615553</v>
          </cell>
          <cell r="AE75">
            <v>2596.4421486417004</v>
          </cell>
        </row>
        <row r="76">
          <cell r="G76" t="str">
            <v>RegionPaperStock</v>
          </cell>
          <cell r="H76" t="str">
            <v>Ind</v>
          </cell>
          <cell r="I76" t="str">
            <v>Paper</v>
          </cell>
          <cell r="J76" t="str">
            <v>Stock</v>
          </cell>
          <cell r="K76" t="str">
            <v>Consumption (MWh)</v>
          </cell>
          <cell r="L76">
            <v>3534.455980801014</v>
          </cell>
          <cell r="M76">
            <v>3609.0607251246697</v>
          </cell>
          <cell r="N76">
            <v>3685.2873551199091</v>
          </cell>
          <cell r="O76">
            <v>3763.1719559855069</v>
          </cell>
          <cell r="P76">
            <v>3842.7514323040018</v>
          </cell>
          <cell r="Q76">
            <v>3924.0635270143184</v>
          </cell>
          <cell r="R76">
            <v>4007.1468408323385</v>
          </cell>
          <cell r="S76">
            <v>4092.0408521302074</v>
          </cell>
          <cell r="T76">
            <v>4178.7859372854182</v>
          </cell>
          <cell r="U76">
            <v>4267.4233915110017</v>
          </cell>
          <cell r="V76">
            <v>4357.9954501784177</v>
          </cell>
          <cell r="W76">
            <v>4450.5453106450295</v>
          </cell>
          <cell r="X76">
            <v>4545.1171545983407</v>
          </cell>
          <cell r="Y76">
            <v>4641.756170929466</v>
          </cell>
          <cell r="Z76">
            <v>4740.5085791486254</v>
          </cell>
          <cell r="AA76">
            <v>4841.4216533557483</v>
          </cell>
          <cell r="AB76">
            <v>4944.5437467796155</v>
          </cell>
          <cell r="AC76">
            <v>5049.9243168992871</v>
          </cell>
          <cell r="AD76">
            <v>5157.6139511619058</v>
          </cell>
          <cell r="AE76">
            <v>5267.6643933113082</v>
          </cell>
        </row>
        <row r="77">
          <cell r="G77" t="str">
            <v>RegionFoundriesStock</v>
          </cell>
          <cell r="H77" t="str">
            <v>Ind</v>
          </cell>
          <cell r="I77" t="str">
            <v>Foundries</v>
          </cell>
          <cell r="J77" t="str">
            <v>Stock</v>
          </cell>
          <cell r="K77" t="str">
            <v>Consumption (MWh)</v>
          </cell>
          <cell r="L77">
            <v>919.01449596775626</v>
          </cell>
          <cell r="M77">
            <v>903.79676737453269</v>
          </cell>
          <cell r="N77">
            <v>888.86373699824867</v>
          </cell>
          <cell r="O77">
            <v>874.20939857684175</v>
          </cell>
          <cell r="P77">
            <v>859.82788649165502</v>
          </cell>
          <cell r="Q77">
            <v>845.71347215339779</v>
          </cell>
          <cell r="R77">
            <v>831.86056049053298</v>
          </cell>
          <cell r="S77">
            <v>818.26368653683164</v>
          </cell>
          <cell r="T77">
            <v>804.91751211495261</v>
          </cell>
          <cell r="U77">
            <v>791.81682261301614</v>
          </cell>
          <cell r="V77">
            <v>778.9565238512514</v>
          </cell>
          <cell r="W77">
            <v>766.33163903590253</v>
          </cell>
          <cell r="X77">
            <v>753.93730579767646</v>
          </cell>
          <cell r="Y77">
            <v>741.76877331211233</v>
          </cell>
          <cell r="Z77">
            <v>729.82139949934617</v>
          </cell>
          <cell r="AA77">
            <v>718.09064830083094</v>
          </cell>
          <cell r="AB77">
            <v>706.57208703065726</v>
          </cell>
          <cell r="AC77">
            <v>695.26138379920462</v>
          </cell>
          <cell r="AD77">
            <v>684.1543050069281</v>
          </cell>
          <cell r="AE77">
            <v>673.24671290616118</v>
          </cell>
        </row>
        <row r="78">
          <cell r="G78" t="str">
            <v>RegionFrozen FoodStock</v>
          </cell>
          <cell r="H78" t="str">
            <v>Ind</v>
          </cell>
          <cell r="I78" t="str">
            <v>Frozen Food</v>
          </cell>
          <cell r="J78" t="str">
            <v>Stock</v>
          </cell>
          <cell r="K78" t="str">
            <v>Consumption (MWh)</v>
          </cell>
          <cell r="L78">
            <v>1324.3206687825375</v>
          </cell>
          <cell r="M78">
            <v>1321.0591107197035</v>
          </cell>
          <cell r="N78">
            <v>1313.8715588171435</v>
          </cell>
          <cell r="O78">
            <v>1305.8660085520557</v>
          </cell>
          <cell r="P78">
            <v>1299.4527253901501</v>
          </cell>
          <cell r="Q78">
            <v>1293.8704220283462</v>
          </cell>
          <cell r="R78">
            <v>1288.7384147958671</v>
          </cell>
          <cell r="S78">
            <v>1283.1685849059777</v>
          </cell>
          <cell r="T78">
            <v>1278.1757704107879</v>
          </cell>
          <cell r="U78">
            <v>1273.2524730997047</v>
          </cell>
          <cell r="V78">
            <v>1268.7158191200151</v>
          </cell>
          <cell r="W78">
            <v>1264.8195202790864</v>
          </cell>
          <cell r="X78">
            <v>1261.3098548763107</v>
          </cell>
          <cell r="Y78">
            <v>1258.0599816596655</v>
          </cell>
          <cell r="Z78">
            <v>1255.450528359032</v>
          </cell>
          <cell r="AA78">
            <v>1251.7054749812521</v>
          </cell>
          <cell r="AB78">
            <v>1248.7912706454952</v>
          </cell>
          <cell r="AC78">
            <v>1246.3274234998678</v>
          </cell>
          <cell r="AD78">
            <v>1244.6946377737877</v>
          </cell>
          <cell r="AE78">
            <v>1243.7661870458371</v>
          </cell>
        </row>
        <row r="79">
          <cell r="G79" t="str">
            <v>RegionOther FoodStock</v>
          </cell>
          <cell r="H79" t="str">
            <v>Ind</v>
          </cell>
          <cell r="I79" t="str">
            <v>Other Food</v>
          </cell>
          <cell r="J79" t="str">
            <v>Stock</v>
          </cell>
          <cell r="K79" t="str">
            <v>Consumption (MWh)</v>
          </cell>
          <cell r="L79">
            <v>2411.1660539662394</v>
          </cell>
          <cell r="M79">
            <v>2450.4569412140777</v>
          </cell>
          <cell r="N79">
            <v>2488.4114649554663</v>
          </cell>
          <cell r="O79">
            <v>2523.6061920415254</v>
          </cell>
          <cell r="P79">
            <v>2562.1092719578933</v>
          </cell>
          <cell r="Q79">
            <v>2598.2919846277987</v>
          </cell>
          <cell r="R79">
            <v>2636.7412574019095</v>
          </cell>
          <cell r="S79">
            <v>2673.3916888556396</v>
          </cell>
          <cell r="T79">
            <v>2711.8297470558905</v>
          </cell>
          <cell r="U79">
            <v>2750.6750641158515</v>
          </cell>
          <cell r="V79">
            <v>2789.0285312434262</v>
          </cell>
          <cell r="W79">
            <v>2830.1577794767813</v>
          </cell>
          <cell r="X79">
            <v>2872.403704551703</v>
          </cell>
          <cell r="Y79">
            <v>2915.8704051275868</v>
          </cell>
          <cell r="Z79">
            <v>2960.101751006488</v>
          </cell>
          <cell r="AA79">
            <v>3003.4003881033614</v>
          </cell>
          <cell r="AB79">
            <v>3048.4360733455792</v>
          </cell>
          <cell r="AC79">
            <v>3093.8332116101201</v>
          </cell>
          <cell r="AD79">
            <v>3140.8207364366767</v>
          </cell>
          <cell r="AE79">
            <v>3189.4665409465333</v>
          </cell>
        </row>
        <row r="80">
          <cell r="G80" t="str">
            <v>RegionWood - LumberStock</v>
          </cell>
          <cell r="H80" t="str">
            <v>Ind</v>
          </cell>
          <cell r="I80" t="str">
            <v>Wood - Lumber</v>
          </cell>
          <cell r="J80" t="str">
            <v>Stock</v>
          </cell>
          <cell r="K80" t="str">
            <v>Consumption (MWh)</v>
          </cell>
          <cell r="L80">
            <v>896.96729322463875</v>
          </cell>
          <cell r="M80">
            <v>879.48359510176044</v>
          </cell>
          <cell r="N80">
            <v>862.36674638001614</v>
          </cell>
          <cell r="O80">
            <v>845.60857947833108</v>
          </cell>
          <cell r="P80">
            <v>829.20111686492294</v>
          </cell>
          <cell r="Q80">
            <v>813.13656649502366</v>
          </cell>
          <cell r="R80">
            <v>797.40731736048997</v>
          </cell>
          <cell r="S80">
            <v>782.00593514851505</v>
          </cell>
          <cell r="T80">
            <v>766.92515800673186</v>
          </cell>
          <cell r="U80">
            <v>752.15789241205903</v>
          </cell>
          <cell r="V80">
            <v>737.69720914071036</v>
          </cell>
          <cell r="W80">
            <v>723.53633933685592</v>
          </cell>
          <cell r="X80">
            <v>709.66867067748035</v>
          </cell>
          <cell r="Y80">
            <v>696.08774363104999</v>
          </cell>
          <cell r="Z80">
            <v>682.78724780765822</v>
          </cell>
          <cell r="AA80">
            <v>669.76101839837941</v>
          </cell>
          <cell r="AB80">
            <v>657.00303270161351</v>
          </cell>
          <cell r="AC80">
            <v>644.50740673426651</v>
          </cell>
          <cell r="AD80">
            <v>632.26839192565876</v>
          </cell>
          <cell r="AE80">
            <v>620.28037189211091</v>
          </cell>
        </row>
        <row r="81">
          <cell r="G81" t="str">
            <v>RegionWood - PanelStock</v>
          </cell>
          <cell r="H81" t="str">
            <v>Ind</v>
          </cell>
          <cell r="I81" t="str">
            <v>Wood - Panel</v>
          </cell>
          <cell r="J81" t="str">
            <v>Stock</v>
          </cell>
          <cell r="K81" t="str">
            <v>Consumption (MWh)</v>
          </cell>
          <cell r="L81">
            <v>1188.7654437610786</v>
          </cell>
          <cell r="M81">
            <v>1156.8804266382649</v>
          </cell>
          <cell r="N81">
            <v>1125.9526502419524</v>
          </cell>
          <cell r="O81">
            <v>1095.9488048785481</v>
          </cell>
          <cell r="P81">
            <v>1066.8369252348673</v>
          </cell>
          <cell r="Q81">
            <v>1038.5863295578097</v>
          </cell>
          <cell r="R81">
            <v>1011.1675617888843</v>
          </cell>
          <cell r="S81">
            <v>984.5523365043</v>
          </cell>
          <cell r="T81">
            <v>958.71348651903031</v>
          </cell>
          <cell r="U81">
            <v>933.62491302056549</v>
          </cell>
          <cell r="V81">
            <v>909.26153810496839</v>
          </cell>
          <cell r="W81">
            <v>885.59925959441807</v>
          </cell>
          <cell r="X81">
            <v>862.61490802163064</v>
          </cell>
          <cell r="Y81">
            <v>840.28620567243854</v>
          </cell>
          <cell r="Z81">
            <v>818.59172758340208</v>
          </cell>
          <cell r="AA81">
            <v>797.51086439660924</v>
          </cell>
          <cell r="AB81">
            <v>777.02378697884865</v>
          </cell>
          <cell r="AC81">
            <v>757.11141271709414</v>
          </cell>
          <cell r="AD81">
            <v>737.75537340675055</v>
          </cell>
          <cell r="AE81">
            <v>718.93798465338989</v>
          </cell>
        </row>
        <row r="82">
          <cell r="G82" t="str">
            <v>RegionWood - OtherStock</v>
          </cell>
          <cell r="H82" t="str">
            <v>Ind</v>
          </cell>
          <cell r="I82" t="str">
            <v>Wood - Other</v>
          </cell>
          <cell r="J82" t="str">
            <v>Stock</v>
          </cell>
          <cell r="K82" t="str">
            <v>Consumption (MWh)</v>
          </cell>
          <cell r="L82">
            <v>2190.3888717655045</v>
          </cell>
          <cell r="M82">
            <v>2148.1306604895863</v>
          </cell>
          <cell r="N82">
            <v>2106.7934261991795</v>
          </cell>
          <cell r="O82">
            <v>2066.3546549915977</v>
          </cell>
          <cell r="P82">
            <v>2026.7924531183542</v>
          </cell>
          <cell r="Q82">
            <v>1988.085527475364</v>
          </cell>
          <cell r="R82">
            <v>1950.2131667970759</v>
          </cell>
          <cell r="S82">
            <v>1913.1552235259451</v>
          </cell>
          <cell r="T82">
            <v>1876.8920963299061</v>
          </cell>
          <cell r="U82">
            <v>1841.4047132417386</v>
          </cell>
          <cell r="V82">
            <v>1806.6745153953393</v>
          </cell>
          <cell r="W82">
            <v>1772.6834413350252</v>
          </cell>
          <cell r="X82">
            <v>1739.4139118750359</v>
          </cell>
          <cell r="Y82">
            <v>1706.8488154873935</v>
          </cell>
          <cell r="Z82">
            <v>1674.9714941972354</v>
          </cell>
          <cell r="AA82">
            <v>1643.765729965641</v>
          </cell>
          <cell r="AB82">
            <v>1613.2157315408288</v>
          </cell>
          <cell r="AC82">
            <v>1583.3061217594463</v>
          </cell>
          <cell r="AD82">
            <v>1554.021925280435</v>
          </cell>
          <cell r="AE82">
            <v>1525.3485567347291</v>
          </cell>
        </row>
        <row r="83">
          <cell r="G83" t="str">
            <v>RegionSugarStock</v>
          </cell>
          <cell r="H83" t="str">
            <v>Ind</v>
          </cell>
          <cell r="I83" t="str">
            <v>Sugar</v>
          </cell>
          <cell r="J83" t="str">
            <v>Stock</v>
          </cell>
          <cell r="K83" t="str">
            <v>Consumption (MWh)</v>
          </cell>
          <cell r="L83">
            <v>418.21008276222733</v>
          </cell>
          <cell r="M83">
            <v>425.03709595246266</v>
          </cell>
          <cell r="N83">
            <v>432.03488996454973</v>
          </cell>
          <cell r="O83">
            <v>439.20849737015453</v>
          </cell>
          <cell r="P83">
            <v>446.56310939056141</v>
          </cell>
          <cell r="Q83">
            <v>454.10408109706395</v>
          </cell>
          <cell r="R83">
            <v>461.83693678637411</v>
          </cell>
          <cell r="S83">
            <v>469.76737553704612</v>
          </cell>
          <cell r="T83">
            <v>477.90127695312259</v>
          </cell>
          <cell r="U83">
            <v>486.24470710142145</v>
          </cell>
          <cell r="V83">
            <v>494.80392464911006</v>
          </cell>
          <cell r="W83">
            <v>503.58538720843927</v>
          </cell>
          <cell r="X83">
            <v>512.59575789575115</v>
          </cell>
          <cell r="Y83">
            <v>521.8419121121218</v>
          </cell>
          <cell r="Z83">
            <v>531.33094455325283</v>
          </cell>
          <cell r="AA83">
            <v>541.07017645649535</v>
          </cell>
          <cell r="AB83">
            <v>551.06716309315811</v>
          </cell>
          <cell r="AC83">
            <v>561.32970151454037</v>
          </cell>
          <cell r="AD83">
            <v>571.86583856041943</v>
          </cell>
          <cell r="AE83">
            <v>582.68387913902927</v>
          </cell>
        </row>
        <row r="84">
          <cell r="G84" t="str">
            <v>RegionHi Tech - Chip FabStock</v>
          </cell>
          <cell r="H84" t="str">
            <v>Ind</v>
          </cell>
          <cell r="I84" t="str">
            <v>Hi Tech - Chip Fab</v>
          </cell>
          <cell r="J84" t="str">
            <v>Stock</v>
          </cell>
          <cell r="K84" t="str">
            <v>Consumption (MWh)</v>
          </cell>
          <cell r="L84">
            <v>1006.0460601146721</v>
          </cell>
          <cell r="M84">
            <v>1000.3329509481151</v>
          </cell>
          <cell r="N84">
            <v>994.89158283732945</v>
          </cell>
          <cell r="O84">
            <v>989.7482068086025</v>
          </cell>
          <cell r="P84">
            <v>984.93353757072975</v>
          </cell>
          <cell r="Q84">
            <v>980.48348619000922</v>
          </cell>
          <cell r="R84">
            <v>976.44001337591533</v>
          </cell>
          <cell r="S84">
            <v>972.8521232290575</v>
          </cell>
          <cell r="T84">
            <v>969.77702057049214</v>
          </cell>
          <cell r="U84">
            <v>967.28145877672466</v>
          </cell>
          <cell r="V84">
            <v>965.44330947633159</v>
          </cell>
          <cell r="W84">
            <v>964.35339062514197</v>
          </cell>
          <cell r="X84">
            <v>964.11759548739883</v>
          </cell>
          <cell r="Y84">
            <v>964.85937205009338</v>
          </cell>
          <cell r="Z84">
            <v>966.72261054955777</v>
          </cell>
          <cell r="AA84">
            <v>969.87500628305759</v>
          </cell>
          <cell r="AB84">
            <v>974.5119759343653</v>
          </cell>
          <cell r="AC84">
            <v>980.86121851835412</v>
          </cell>
          <cell r="AD84">
            <v>989.1880270450107</v>
          </cell>
          <cell r="AE84">
            <v>999.80147446679428</v>
          </cell>
        </row>
        <row r="85">
          <cell r="G85" t="str">
            <v>RegionHi Tech - SiliconStock</v>
          </cell>
          <cell r="H85" t="str">
            <v>Ind</v>
          </cell>
          <cell r="I85" t="str">
            <v>Hi Tech - Silicon</v>
          </cell>
          <cell r="J85" t="str">
            <v>Stock</v>
          </cell>
          <cell r="K85" t="str">
            <v>Consumption (MWh)</v>
          </cell>
          <cell r="L85">
            <v>284.34499034738553</v>
          </cell>
          <cell r="M85">
            <v>287.29976313860476</v>
          </cell>
          <cell r="N85">
            <v>290.29160813525334</v>
          </cell>
          <cell r="O85">
            <v>293.32107827772393</v>
          </cell>
          <cell r="P85">
            <v>296.38873581768416</v>
          </cell>
          <cell r="Q85">
            <v>299.4951524900074</v>
          </cell>
          <cell r="R85">
            <v>302.6409096802866</v>
          </cell>
          <cell r="S85">
            <v>305.82659860171441</v>
          </cell>
          <cell r="T85">
            <v>309.05282047256748</v>
          </cell>
          <cell r="U85">
            <v>312.32018669687864</v>
          </cell>
          <cell r="V85">
            <v>315.62931904723939</v>
          </cell>
          <cell r="W85">
            <v>318.98084985679924</v>
          </cell>
          <cell r="X85">
            <v>322.37542220680399</v>
          </cell>
          <cell r="Y85">
            <v>325.81369012346352</v>
          </cell>
          <cell r="Z85">
            <v>329.29631877679583</v>
          </cell>
          <cell r="AA85">
            <v>332.82398468207651</v>
          </cell>
          <cell r="AB85">
            <v>336.39737590718551</v>
          </cell>
          <cell r="AC85">
            <v>340.01719228172311</v>
          </cell>
          <cell r="AD85">
            <v>343.68414561160887</v>
          </cell>
          <cell r="AE85">
            <v>347.39895989699852</v>
          </cell>
        </row>
        <row r="86">
          <cell r="G86" t="str">
            <v>RegionMetal FabStock</v>
          </cell>
          <cell r="H86" t="str">
            <v>Ind</v>
          </cell>
          <cell r="I86" t="str">
            <v>Metal Fab</v>
          </cell>
          <cell r="J86" t="str">
            <v>Stock</v>
          </cell>
          <cell r="K86" t="str">
            <v>Consumption (MWh)</v>
          </cell>
          <cell r="L86">
            <v>1217.7065320192728</v>
          </cell>
          <cell r="M86">
            <v>1179.4160318853844</v>
          </cell>
          <cell r="N86">
            <v>1142.3770893386957</v>
          </cell>
          <cell r="O86">
            <v>1106.5472689403477</v>
          </cell>
          <cell r="P86">
            <v>1071.8856224795945</v>
          </cell>
          <cell r="Q86">
            <v>1038.35263533641</v>
          </cell>
          <cell r="R86">
            <v>1005.9101748255557</v>
          </cell>
          <cell r="S86">
            <v>974.52144044746103</v>
          </cell>
          <cell r="T86">
            <v>944.15091597410878</v>
          </cell>
          <cell r="U86">
            <v>914.76432330088289</v>
          </cell>
          <cell r="V86">
            <v>886.32857799796386</v>
          </cell>
          <cell r="W86">
            <v>858.81174649740069</v>
          </cell>
          <cell r="X86">
            <v>832.18300485443342</v>
          </cell>
          <cell r="Y86">
            <v>806.4125990239736</v>
          </cell>
          <cell r="Z86">
            <v>781.47180659541982</v>
          </cell>
          <cell r="AA86">
            <v>757.33289993114045</v>
          </cell>
          <cell r="AB86">
            <v>733.96911065604934</v>
          </cell>
          <cell r="AC86">
            <v>711.35459544769526</v>
          </cell>
          <cell r="AD86">
            <v>689.46440307822058</v>
          </cell>
          <cell r="AE86">
            <v>668.27444266138707</v>
          </cell>
        </row>
        <row r="87">
          <cell r="G87" t="str">
            <v>RegionTransportation, EquipStock</v>
          </cell>
          <cell r="H87" t="str">
            <v>Ind</v>
          </cell>
          <cell r="I87" t="str">
            <v>Transportation, Equip</v>
          </cell>
          <cell r="J87" t="str">
            <v>Stock</v>
          </cell>
          <cell r="K87" t="str">
            <v>Consumption (MWh)</v>
          </cell>
          <cell r="L87">
            <v>1076.6667628215623</v>
          </cell>
          <cell r="M87">
            <v>1098.0350726149293</v>
          </cell>
          <cell r="N87">
            <v>1121.3672719254876</v>
          </cell>
          <cell r="O87">
            <v>1146.153563831145</v>
          </cell>
          <cell r="P87">
            <v>1172.150501733289</v>
          </cell>
          <cell r="Q87">
            <v>1199.2483594108337</v>
          </cell>
          <cell r="R87">
            <v>1227.404767400378</v>
          </cell>
          <cell r="S87">
            <v>1256.6115123270588</v>
          </cell>
          <cell r="T87">
            <v>1286.8779328266905</v>
          </cell>
          <cell r="U87">
            <v>1318.2226215417572</v>
          </cell>
          <cell r="V87">
            <v>1350.6692842652571</v>
          </cell>
          <cell r="W87">
            <v>1384.244679939135</v>
          </cell>
          <cell r="X87">
            <v>1418.977602449992</v>
          </cell>
          <cell r="Y87">
            <v>1454.8983842430932</v>
          </cell>
          <cell r="Z87">
            <v>1492.0386615455068</v>
          </cell>
          <cell r="AA87">
            <v>1530.431270989727</v>
          </cell>
          <cell r="AB87">
            <v>1570.1102124874969</v>
          </cell>
          <cell r="AC87">
            <v>1611.1106457620235</v>
          </cell>
          <cell r="AD87">
            <v>1653.4689042409216</v>
          </cell>
          <cell r="AE87">
            <v>1697.2225181669867</v>
          </cell>
        </row>
        <row r="88">
          <cell r="G88" t="str">
            <v>RegionRefineryStock</v>
          </cell>
          <cell r="H88" t="str">
            <v>Ind</v>
          </cell>
          <cell r="I88" t="str">
            <v>Refinery</v>
          </cell>
          <cell r="J88" t="str">
            <v>Stock</v>
          </cell>
          <cell r="K88" t="str">
            <v>Consumption (MWh)</v>
          </cell>
          <cell r="L88">
            <v>765.22818377294288</v>
          </cell>
          <cell r="M88">
            <v>781.3947611399982</v>
          </cell>
          <cell r="N88">
            <v>797.92353135944916</v>
          </cell>
          <cell r="O88">
            <v>814.8228635626707</v>
          </cell>
          <cell r="P88">
            <v>832.10132328695011</v>
          </cell>
          <cell r="Q88">
            <v>849.76767712050173</v>
          </cell>
          <cell r="R88">
            <v>867.83089745777204</v>
          </cell>
          <cell r="S88">
            <v>886.30016736765776</v>
          </cell>
          <cell r="T88">
            <v>905.18488557732178</v>
          </cell>
          <cell r="U88">
            <v>924.49467157436095</v>
          </cell>
          <cell r="V88">
            <v>944.23937083013925</v>
          </cell>
          <cell r="W88">
            <v>964.4290601471705</v>
          </cell>
          <cell r="X88">
            <v>985.07405313350262</v>
          </cell>
          <cell r="Y88">
            <v>1006.1849058071258</v>
          </cell>
          <cell r="Z88">
            <v>1027.7724223334981</v>
          </cell>
          <cell r="AA88">
            <v>1049.8476608993565</v>
          </cell>
          <cell r="AB88">
            <v>1072.421939726059</v>
          </cell>
          <cell r="AC88">
            <v>1095.5068432257744</v>
          </cell>
          <cell r="AD88">
            <v>1119.1142283039237</v>
          </cell>
          <cell r="AE88">
            <v>1143.2562308113509</v>
          </cell>
        </row>
        <row r="89">
          <cell r="G89" t="str">
            <v>RegionCold StorageStock</v>
          </cell>
          <cell r="H89" t="str">
            <v>Ind</v>
          </cell>
          <cell r="I89" t="str">
            <v>Cold Storage</v>
          </cell>
          <cell r="J89" t="str">
            <v>Stock</v>
          </cell>
          <cell r="K89" t="str">
            <v>Consumption (MWh)</v>
          </cell>
          <cell r="L89">
            <v>760.26684943858231</v>
          </cell>
          <cell r="M89">
            <v>776.05620214175406</v>
          </cell>
          <cell r="N89">
            <v>792.19621159046847</v>
          </cell>
          <cell r="O89">
            <v>808.69515588075546</v>
          </cell>
          <cell r="P89">
            <v>825.56151893558535</v>
          </cell>
          <cell r="Q89">
            <v>842.80399583575695</v>
          </cell>
          <cell r="R89">
            <v>860.43149829306708</v>
          </cell>
          <cell r="S89">
            <v>878.45316026963599</v>
          </cell>
          <cell r="T89">
            <v>896.87834374738043</v>
          </cell>
          <cell r="U89">
            <v>915.71664465172375</v>
          </cell>
          <cell r="V89">
            <v>934.97789893375375</v>
          </cell>
          <cell r="W89">
            <v>954.6721888151551</v>
          </cell>
          <cell r="X89">
            <v>974.80984920035939</v>
          </cell>
          <cell r="Y89">
            <v>995.40147426047997</v>
          </cell>
          <cell r="Z89">
            <v>1016.4579241937281</v>
          </cell>
          <cell r="AA89">
            <v>1037.9903321671334</v>
          </cell>
          <cell r="AB89">
            <v>1060.0101114445256</v>
          </cell>
          <cell r="AC89">
            <v>1082.5289627058755</v>
          </cell>
          <cell r="AD89">
            <v>1105.5588815632291</v>
          </cell>
          <cell r="AE89">
            <v>1129.1121662786165</v>
          </cell>
        </row>
        <row r="90">
          <cell r="G90" t="str">
            <v>RegionFruit StorageStock</v>
          </cell>
          <cell r="H90" t="str">
            <v>Ind</v>
          </cell>
          <cell r="I90" t="str">
            <v>Fruit Storage</v>
          </cell>
          <cell r="J90" t="str">
            <v>Stock</v>
          </cell>
          <cell r="K90" t="str">
            <v>Consumption (MWh)</v>
          </cell>
          <cell r="L90">
            <v>1661.0268711577528</v>
          </cell>
          <cell r="M90">
            <v>1721.9365513000373</v>
          </cell>
          <cell r="N90">
            <v>1785.3002617974537</v>
          </cell>
          <cell r="O90">
            <v>1851.2328648546179</v>
          </cell>
          <cell r="P90">
            <v>1919.8556581123303</v>
          </cell>
          <cell r="Q90">
            <v>1991.2967956982475</v>
          </cell>
          <cell r="R90">
            <v>2065.6917397134598</v>
          </cell>
          <cell r="S90">
            <v>2143.1837444731686</v>
          </cell>
          <cell r="T90">
            <v>2223.9243760005988</v>
          </cell>
          <cell r="U90">
            <v>2308.0740694684932</v>
          </cell>
          <cell r="V90">
            <v>2395.8027274931774</v>
          </cell>
          <cell r="W90">
            <v>2487.290362413426</v>
          </cell>
          <cell r="X90">
            <v>2582.7277859315755</v>
          </cell>
          <cell r="Y90">
            <v>2682.3173497589064</v>
          </cell>
          <cell r="Z90">
            <v>2786.2737411928069</v>
          </cell>
          <cell r="AA90">
            <v>2894.8248378612784</v>
          </cell>
          <cell r="AB90">
            <v>3008.21262620276</v>
          </cell>
          <cell r="AC90">
            <v>3126.6941886079612</v>
          </cell>
          <cell r="AD90">
            <v>3250.5427645374466</v>
          </cell>
          <cell r="AE90">
            <v>3380.0488913464646</v>
          </cell>
        </row>
        <row r="91">
          <cell r="G91" t="str">
            <v>RegionChemicalStock</v>
          </cell>
          <cell r="H91" t="str">
            <v>Ind</v>
          </cell>
          <cell r="I91" t="str">
            <v>Chemical</v>
          </cell>
          <cell r="J91" t="str">
            <v>Stock</v>
          </cell>
          <cell r="K91" t="str">
            <v>Consumption (MWh)</v>
          </cell>
          <cell r="L91">
            <v>2313.5691860381849</v>
          </cell>
          <cell r="M91">
            <v>2381.2548571292859</v>
          </cell>
          <cell r="N91">
            <v>2450.6208230832663</v>
          </cell>
          <cell r="O91">
            <v>2522.9211058695414</v>
          </cell>
          <cell r="P91">
            <v>2599.2435735916865</v>
          </cell>
          <cell r="Q91">
            <v>2679.5483548584343</v>
          </cell>
          <cell r="R91">
            <v>2765.6163507857527</v>
          </cell>
          <cell r="S91">
            <v>2857.2605009938256</v>
          </cell>
          <cell r="T91">
            <v>2954.0111713352512</v>
          </cell>
          <cell r="U91">
            <v>3057.0422254285559</v>
          </cell>
          <cell r="V91">
            <v>3167.1269688611228</v>
          </cell>
          <cell r="W91">
            <v>3282.6543220971407</v>
          </cell>
          <cell r="X91">
            <v>3404.3222220260527</v>
          </cell>
          <cell r="Y91">
            <v>3535.0789014552142</v>
          </cell>
          <cell r="Z91">
            <v>3673.2667986299771</v>
          </cell>
          <cell r="AA91">
            <v>3819.8427148505148</v>
          </cell>
          <cell r="AB91">
            <v>3974.4694892549323</v>
          </cell>
          <cell r="AC91">
            <v>4137.3826123403705</v>
          </cell>
          <cell r="AD91">
            <v>4311.3171070297012</v>
          </cell>
          <cell r="AE91">
            <v>4496.5769164393305</v>
          </cell>
        </row>
        <row r="92">
          <cell r="G92" t="str">
            <v>RegionMisc ManfStock</v>
          </cell>
          <cell r="H92" t="str">
            <v>Ind</v>
          </cell>
          <cell r="I92" t="str">
            <v>Misc Manf</v>
          </cell>
          <cell r="J92" t="str">
            <v>Stock</v>
          </cell>
          <cell r="K92" t="str">
            <v>Consumption (MWh)</v>
          </cell>
          <cell r="L92">
            <v>4029.7558279101399</v>
          </cell>
          <cell r="M92">
            <v>4061.1910818360939</v>
          </cell>
          <cell r="N92">
            <v>4058.4654273795722</v>
          </cell>
          <cell r="O92">
            <v>4113.7583987330581</v>
          </cell>
          <cell r="P92">
            <v>4130.3622345522963</v>
          </cell>
          <cell r="Q92">
            <v>4198.8642466957572</v>
          </cell>
          <cell r="R92">
            <v>4288.306491397725</v>
          </cell>
          <cell r="S92">
            <v>4367.7996888494363</v>
          </cell>
          <cell r="T92">
            <v>4426.1853462245726</v>
          </cell>
          <cell r="U92">
            <v>4505.1090976811183</v>
          </cell>
          <cell r="V92">
            <v>4555.4729287637538</v>
          </cell>
          <cell r="W92">
            <v>4601.8853096609728</v>
          </cell>
          <cell r="X92">
            <v>4622.5247614175132</v>
          </cell>
          <cell r="Y92">
            <v>4646.0108756316795</v>
          </cell>
          <cell r="Z92">
            <v>4677.8520706630579</v>
          </cell>
          <cell r="AA92">
            <v>4700.3098199950737</v>
          </cell>
          <cell r="AB92">
            <v>4713.6660942004319</v>
          </cell>
          <cell r="AC92">
            <v>4708.4749062275614</v>
          </cell>
          <cell r="AD92">
            <v>4718.6237419429335</v>
          </cell>
          <cell r="AE92">
            <v>4717.7861333754263</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sheetData>
      <sheetData sheetId="2" refreshError="1"/>
      <sheetData sheetId="3" refreshError="1"/>
      <sheetData sheetId="4" refreshError="1"/>
      <sheetData sheetId="5" refreshError="1"/>
      <sheetData sheetId="6" refreshError="1"/>
      <sheetData sheetId="7" refreshError="1"/>
      <sheetData sheetId="8" refreshError="1"/>
      <sheetData sheetId="9">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0">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1">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2" refreshError="1"/>
      <sheetData sheetId="13" refreshError="1"/>
      <sheetData sheetId="14" refreshError="1"/>
      <sheetData sheetId="15" refreshError="1"/>
      <sheetData sheetId="16">
        <row r="5">
          <cell r="B5" t="str">
            <v>Anchor</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1"/>
  <dimension ref="C1:G17"/>
  <sheetViews>
    <sheetView zoomScaleNormal="100" zoomScaleSheetLayoutView="90" workbookViewId="0">
      <selection activeCell="C19" sqref="C19"/>
    </sheetView>
  </sheetViews>
  <sheetFormatPr defaultRowHeight="15"/>
  <cols>
    <col min="1" max="1" width="4" style="2" customWidth="1"/>
    <col min="2" max="2" width="4.28515625" style="2" customWidth="1"/>
    <col min="3" max="3" width="28.140625" style="2" customWidth="1"/>
    <col min="4" max="4" width="70.7109375" style="2" customWidth="1"/>
    <col min="5" max="5" width="58.5703125" style="2" customWidth="1"/>
    <col min="6" max="16384" width="9.140625" style="2"/>
  </cols>
  <sheetData>
    <row r="1" spans="3:7" ht="15.75" thickBot="1"/>
    <row r="2" spans="3:7" ht="19.5" thickBot="1">
      <c r="C2" s="8" t="s">
        <v>12</v>
      </c>
      <c r="D2" s="9" t="s">
        <v>450</v>
      </c>
      <c r="E2" s="10"/>
    </row>
    <row r="3" spans="3:7">
      <c r="C3" s="7" t="s">
        <v>0</v>
      </c>
      <c r="D3" s="7" t="s">
        <v>1</v>
      </c>
      <c r="E3" s="7" t="s">
        <v>2</v>
      </c>
    </row>
    <row r="4" spans="3:7">
      <c r="C4" s="1" t="s">
        <v>3</v>
      </c>
      <c r="D4" s="156" t="s">
        <v>535</v>
      </c>
      <c r="E4" s="3" t="s">
        <v>536</v>
      </c>
    </row>
    <row r="5" spans="3:7" ht="45">
      <c r="C5" s="1" t="s">
        <v>4</v>
      </c>
      <c r="D5" s="4" t="s">
        <v>540</v>
      </c>
      <c r="E5" s="3"/>
    </row>
    <row r="6" spans="3:7" ht="30">
      <c r="C6" s="1" t="s">
        <v>5</v>
      </c>
      <c r="D6" s="4" t="s">
        <v>537</v>
      </c>
      <c r="E6" s="3"/>
    </row>
    <row r="7" spans="3:7">
      <c r="C7" s="1" t="s">
        <v>6</v>
      </c>
      <c r="D7" s="5" t="s">
        <v>541</v>
      </c>
      <c r="E7" s="3"/>
    </row>
    <row r="8" spans="3:7">
      <c r="C8" s="1" t="s">
        <v>40</v>
      </c>
      <c r="D8" s="4" t="s">
        <v>538</v>
      </c>
      <c r="E8" s="3"/>
    </row>
    <row r="9" spans="3:7">
      <c r="C9" s="1" t="s">
        <v>7</v>
      </c>
      <c r="D9" s="89" t="s">
        <v>542</v>
      </c>
      <c r="E9" s="3"/>
      <c r="G9" s="165"/>
    </row>
    <row r="10" spans="3:7">
      <c r="C10" s="1" t="s">
        <v>8</v>
      </c>
      <c r="D10" s="4" t="s">
        <v>539</v>
      </c>
      <c r="E10" s="3"/>
    </row>
    <row r="11" spans="3:7">
      <c r="C11" s="1" t="s">
        <v>9</v>
      </c>
      <c r="D11" s="6" t="s">
        <v>409</v>
      </c>
      <c r="E11" s="3"/>
    </row>
    <row r="12" spans="3:7">
      <c r="C12" s="1" t="s">
        <v>10</v>
      </c>
      <c r="D12" s="197" t="s">
        <v>461</v>
      </c>
      <c r="E12" s="3"/>
    </row>
    <row r="13" spans="3:7" ht="17.25" customHeight="1">
      <c r="C13" s="1" t="s">
        <v>11</v>
      </c>
      <c r="D13" s="6" t="s">
        <v>543</v>
      </c>
      <c r="E13" s="3"/>
    </row>
    <row r="16" spans="3:7">
      <c r="C16" s="199" t="s">
        <v>428</v>
      </c>
    </row>
    <row r="17" spans="3:4">
      <c r="C17" s="199" t="s">
        <v>533</v>
      </c>
      <c r="D17" s="2" t="s">
        <v>534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4"/>
  <sheetViews>
    <sheetView zoomScale="90" zoomScaleNormal="90" workbookViewId="0">
      <selection activeCell="AF21" sqref="AF21"/>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0" t="s">
        <v>407</v>
      </c>
      <c r="B1" s="90" t="s">
        <v>418</v>
      </c>
      <c r="C1" s="90" t="s">
        <v>419</v>
      </c>
      <c r="D1" s="90" t="s">
        <v>420</v>
      </c>
      <c r="E1" s="90" t="s">
        <v>388</v>
      </c>
      <c r="F1" s="90" t="s">
        <v>421</v>
      </c>
      <c r="G1" s="90" t="s">
        <v>422</v>
      </c>
      <c r="H1" s="90" t="s">
        <v>423</v>
      </c>
      <c r="I1" s="90" t="s">
        <v>257</v>
      </c>
      <c r="J1" s="90" t="s">
        <v>258</v>
      </c>
      <c r="K1" s="91">
        <v>2016</v>
      </c>
      <c r="L1" s="167">
        <v>2017</v>
      </c>
      <c r="M1" s="167">
        <v>2018</v>
      </c>
      <c r="N1" s="167">
        <v>2019</v>
      </c>
      <c r="O1" s="167">
        <v>2020</v>
      </c>
      <c r="P1" s="167">
        <v>2021</v>
      </c>
      <c r="Q1" s="167">
        <v>2022</v>
      </c>
      <c r="R1" s="167">
        <v>2023</v>
      </c>
      <c r="S1" s="167">
        <v>2024</v>
      </c>
      <c r="T1" s="167">
        <v>2025</v>
      </c>
      <c r="U1" s="167">
        <v>2026</v>
      </c>
      <c r="V1" s="167">
        <v>2027</v>
      </c>
      <c r="W1" s="167">
        <v>2028</v>
      </c>
      <c r="X1" s="167">
        <v>2029</v>
      </c>
      <c r="Y1" s="167">
        <v>2030</v>
      </c>
      <c r="Z1" s="167">
        <v>2031</v>
      </c>
      <c r="AA1" s="167">
        <v>2032</v>
      </c>
      <c r="AB1" s="167">
        <v>2033</v>
      </c>
      <c r="AC1" s="167">
        <v>2034</v>
      </c>
      <c r="AD1" s="167">
        <v>2035</v>
      </c>
      <c r="AE1" s="168" t="s">
        <v>45</v>
      </c>
      <c r="AF1" s="87" t="s">
        <v>363</v>
      </c>
      <c r="AG1" s="88"/>
      <c r="AH1" s="88"/>
      <c r="AI1" s="88"/>
      <c r="AJ1" s="88"/>
      <c r="AK1" s="88"/>
      <c r="AL1" s="88"/>
      <c r="AM1" s="88"/>
      <c r="AN1" s="88"/>
      <c r="AO1" s="88"/>
      <c r="AP1" s="88"/>
      <c r="AQ1" s="77"/>
      <c r="AR1" s="86"/>
      <c r="AS1" s="87" t="s">
        <v>364</v>
      </c>
      <c r="AT1" s="88"/>
      <c r="AU1" s="88"/>
      <c r="AV1" s="88"/>
      <c r="AW1" s="88"/>
      <c r="AX1" s="88"/>
      <c r="AY1" s="88"/>
      <c r="AZ1" s="88"/>
      <c r="BA1" s="88"/>
      <c r="BB1" s="88"/>
      <c r="BC1" s="88"/>
      <c r="BD1" s="77"/>
    </row>
    <row r="2" spans="1:56" ht="15">
      <c r="A2" s="90"/>
      <c r="B2" s="90"/>
      <c r="C2" s="90"/>
      <c r="D2" s="90"/>
      <c r="E2" s="90"/>
      <c r="F2" s="90" t="s">
        <v>365</v>
      </c>
      <c r="G2" s="90" t="s">
        <v>49</v>
      </c>
      <c r="H2" s="90" t="s">
        <v>256</v>
      </c>
      <c r="I2" s="90"/>
      <c r="J2" s="90"/>
      <c r="K2" s="92" t="str">
        <f t="shared" ref="K2:AD2" si="0">CONCATENATE("aMW_",K$1)</f>
        <v>aMW_2016</v>
      </c>
      <c r="L2" s="169" t="str">
        <f t="shared" si="0"/>
        <v>aMW_2017</v>
      </c>
      <c r="M2" s="169" t="str">
        <f t="shared" si="0"/>
        <v>aMW_2018</v>
      </c>
      <c r="N2" s="169" t="str">
        <f t="shared" si="0"/>
        <v>aMW_2019</v>
      </c>
      <c r="O2" s="169" t="str">
        <f t="shared" si="0"/>
        <v>aMW_2020</v>
      </c>
      <c r="P2" s="169" t="str">
        <f t="shared" si="0"/>
        <v>aMW_2021</v>
      </c>
      <c r="Q2" s="169" t="str">
        <f t="shared" si="0"/>
        <v>aMW_2022</v>
      </c>
      <c r="R2" s="169" t="str">
        <f t="shared" si="0"/>
        <v>aMW_2023</v>
      </c>
      <c r="S2" s="169" t="str">
        <f t="shared" si="0"/>
        <v>aMW_2024</v>
      </c>
      <c r="T2" s="169" t="str">
        <f t="shared" si="0"/>
        <v>aMW_2025</v>
      </c>
      <c r="U2" s="169" t="str">
        <f t="shared" si="0"/>
        <v>aMW_2026</v>
      </c>
      <c r="V2" s="169" t="str">
        <f t="shared" si="0"/>
        <v>aMW_2027</v>
      </c>
      <c r="W2" s="169" t="str">
        <f t="shared" si="0"/>
        <v>aMW_2028</v>
      </c>
      <c r="X2" s="169" t="str">
        <f t="shared" si="0"/>
        <v>aMW_2029</v>
      </c>
      <c r="Y2" s="169" t="str">
        <f t="shared" si="0"/>
        <v>aMW_2030</v>
      </c>
      <c r="Z2" s="169" t="str">
        <f t="shared" si="0"/>
        <v>aMW_2031</v>
      </c>
      <c r="AA2" s="169" t="str">
        <f t="shared" si="0"/>
        <v>aMW_2032</v>
      </c>
      <c r="AB2" s="169" t="str">
        <f t="shared" si="0"/>
        <v>aMW_2033</v>
      </c>
      <c r="AC2" s="169" t="str">
        <f t="shared" si="0"/>
        <v>aMW_2034</v>
      </c>
      <c r="AD2" s="169" t="str">
        <f t="shared" si="0"/>
        <v>aMW_2035</v>
      </c>
      <c r="AE2" s="170" t="s">
        <v>45</v>
      </c>
      <c r="AF2" s="171" t="s">
        <v>239</v>
      </c>
      <c r="AG2" s="172" t="s">
        <v>240</v>
      </c>
      <c r="AH2" s="172" t="s">
        <v>241</v>
      </c>
      <c r="AI2" s="172" t="s">
        <v>242</v>
      </c>
      <c r="AJ2" s="172" t="s">
        <v>243</v>
      </c>
      <c r="AK2" s="172" t="s">
        <v>244</v>
      </c>
      <c r="AL2" s="172" t="s">
        <v>245</v>
      </c>
      <c r="AM2" s="172" t="s">
        <v>246</v>
      </c>
      <c r="AN2" s="172" t="s">
        <v>247</v>
      </c>
      <c r="AO2" s="172" t="s">
        <v>248</v>
      </c>
      <c r="AP2" s="172" t="s">
        <v>249</v>
      </c>
      <c r="AQ2" s="172" t="s">
        <v>250</v>
      </c>
      <c r="AR2" s="71"/>
      <c r="AS2" s="71" t="s">
        <v>239</v>
      </c>
      <c r="AT2" s="71" t="s">
        <v>240</v>
      </c>
      <c r="AU2" s="71" t="s">
        <v>241</v>
      </c>
      <c r="AV2" s="71" t="s">
        <v>242</v>
      </c>
      <c r="AW2" s="71" t="s">
        <v>243</v>
      </c>
      <c r="AX2" s="71" t="s">
        <v>244</v>
      </c>
      <c r="AY2" s="71" t="s">
        <v>245</v>
      </c>
      <c r="AZ2" s="71" t="s">
        <v>246</v>
      </c>
      <c r="BA2" s="71" t="s">
        <v>247</v>
      </c>
      <c r="BB2" s="71" t="s">
        <v>248</v>
      </c>
      <c r="BC2" s="71" t="s">
        <v>249</v>
      </c>
      <c r="BD2" s="71" t="s">
        <v>250</v>
      </c>
    </row>
    <row r="3" spans="1:56" ht="15">
      <c r="A3" s="182" t="str">
        <f>VLOOKUP(CONCATENATE($C3,"-",$B3),[1]ACHIEV!$B$19:$C$100,2,FALSE)</f>
        <v>Retro3Slow</v>
      </c>
      <c r="B3" s="182" t="str">
        <f>'SC-Retro'!$C$7</f>
        <v>Retro</v>
      </c>
      <c r="C3" s="182" t="str">
        <f>'7PSourceSummary'!$D$2</f>
        <v>DHP</v>
      </c>
      <c r="D3" s="182" t="s">
        <v>424</v>
      </c>
      <c r="E3" s="183" t="str">
        <f>'SC-Retro'!$A$9</f>
        <v>HVAC</v>
      </c>
      <c r="F3" s="210">
        <f t="shared" ref="F3:F20" si="1">VLOOKUP(J3,MeasureOutputR,14,FALSE)</f>
        <v>1.5403925276420553E-3</v>
      </c>
      <c r="G3" s="184">
        <f>INDEX('SC-Retro'!$A$61:$D$78,MATCH($J3,'SC-Retro'!$D$61:$D$78,0),1)</f>
        <v>4.3122963133707319</v>
      </c>
      <c r="H3" s="184">
        <f>INDEX('SC-Retro'!$A$61:$D$78,MATCH($J3,'SC-Retro'!$D$61:$D$78,0),2)</f>
        <v>62.530520975656692</v>
      </c>
      <c r="I3" s="185" t="str">
        <f>'SC-Retro'!C61</f>
        <v>Large Off</v>
      </c>
      <c r="J3" s="186" t="str">
        <f>'SC-Retro'!D61</f>
        <v>DHP-Retro-Large Off</v>
      </c>
      <c r="K3" s="186">
        <f ca="1">'SC-Retro'!E61</f>
        <v>0</v>
      </c>
      <c r="L3" s="186">
        <f ca="1">'SC-Retro'!F61</f>
        <v>0</v>
      </c>
      <c r="M3" s="186">
        <f ca="1">'SC-Retro'!G61</f>
        <v>0</v>
      </c>
      <c r="N3" s="186">
        <f ca="1">'SC-Retro'!H61</f>
        <v>0</v>
      </c>
      <c r="O3" s="186">
        <f ca="1">'SC-Retro'!I61</f>
        <v>0</v>
      </c>
      <c r="P3" s="186">
        <f ca="1">'SC-Retro'!J61</f>
        <v>0</v>
      </c>
      <c r="Q3" s="186">
        <f ca="1">'SC-Retro'!K61</f>
        <v>0</v>
      </c>
      <c r="R3" s="186">
        <f ca="1">'SC-Retro'!L61</f>
        <v>0</v>
      </c>
      <c r="S3" s="186">
        <f ca="1">'SC-Retro'!M61</f>
        <v>0</v>
      </c>
      <c r="T3" s="186">
        <f ca="1">'SC-Retro'!N61</f>
        <v>0</v>
      </c>
      <c r="U3" s="186">
        <f ca="1">'SC-Retro'!O61</f>
        <v>0</v>
      </c>
      <c r="V3" s="186">
        <f ca="1">'SC-Retro'!P61</f>
        <v>0</v>
      </c>
      <c r="W3" s="186">
        <f ca="1">'SC-Retro'!Q61</f>
        <v>0</v>
      </c>
      <c r="X3" s="186">
        <f ca="1">'SC-Retro'!R61</f>
        <v>0</v>
      </c>
      <c r="Y3" s="186">
        <f ca="1">'SC-Retro'!S61</f>
        <v>0</v>
      </c>
      <c r="Z3" s="186">
        <f ca="1">'SC-Retro'!T61</f>
        <v>0</v>
      </c>
      <c r="AA3" s="186">
        <f ca="1">'SC-Retro'!U61</f>
        <v>0</v>
      </c>
      <c r="AB3" s="186">
        <f ca="1">'SC-Retro'!V61</f>
        <v>0</v>
      </c>
      <c r="AC3" s="186">
        <f ca="1">'SC-Retro'!W61</f>
        <v>0</v>
      </c>
      <c r="AD3" s="186">
        <f ca="1">'SC-Retro'!X61</f>
        <v>0</v>
      </c>
      <c r="AE3" s="186">
        <f ca="1">'SC-Retro'!Y61</f>
        <v>0</v>
      </c>
      <c r="AF3" s="225">
        <f t="shared" ref="AF3:AO12" si="2">VLOOKUP($J3,MeasureOutputR,COLUMN()-17,FALSE)</f>
        <v>0.52957918178796515</v>
      </c>
      <c r="AG3" s="225">
        <f t="shared" si="2"/>
        <v>0.34791737564027697</v>
      </c>
      <c r="AH3" s="225">
        <f t="shared" si="2"/>
        <v>0.25773155954303562</v>
      </c>
      <c r="AI3" s="225">
        <f t="shared" si="2"/>
        <v>0.17827723720392794</v>
      </c>
      <c r="AJ3" s="225">
        <f t="shared" si="2"/>
        <v>8.7634468812687591E-2</v>
      </c>
      <c r="AK3" s="225">
        <f t="shared" si="2"/>
        <v>5.8595498726719451E-2</v>
      </c>
      <c r="AL3" s="225">
        <f t="shared" si="2"/>
        <v>4.729760318106277E-2</v>
      </c>
      <c r="AM3" s="225">
        <f t="shared" si="2"/>
        <v>4.8582532793503601E-2</v>
      </c>
      <c r="AN3" s="225">
        <f t="shared" si="2"/>
        <v>4.6746646890532671E-2</v>
      </c>
      <c r="AO3" s="225">
        <f t="shared" si="2"/>
        <v>8.3579215886448996E-2</v>
      </c>
      <c r="AP3" s="225">
        <f t="shared" ref="AP3:BD12" si="3">VLOOKUP($J3,MeasureOutputR,COLUMN()-17,FALSE)</f>
        <v>0.18734995752441971</v>
      </c>
      <c r="AQ3" s="225">
        <f t="shared" si="3"/>
        <v>0.48351635041743002</v>
      </c>
      <c r="AR3" s="225">
        <f t="shared" si="3"/>
        <v>0</v>
      </c>
      <c r="AS3" s="225">
        <f t="shared" si="3"/>
        <v>0.41490417048294342</v>
      </c>
      <c r="AT3" s="225">
        <f t="shared" si="3"/>
        <v>0.26232971300100077</v>
      </c>
      <c r="AU3" s="225">
        <f t="shared" si="3"/>
        <v>0.22698939458683781</v>
      </c>
      <c r="AV3" s="225">
        <f t="shared" si="3"/>
        <v>0.21066880467452026</v>
      </c>
      <c r="AW3" s="225">
        <f t="shared" si="3"/>
        <v>0.10976779686158578</v>
      </c>
      <c r="AX3" s="225">
        <f t="shared" si="3"/>
        <v>4.8885304404638535E-2</v>
      </c>
      <c r="AY3" s="225">
        <f t="shared" si="3"/>
        <v>4.0204608941116195E-2</v>
      </c>
      <c r="AZ3" s="225">
        <f t="shared" si="3"/>
        <v>3.3568991848748099E-2</v>
      </c>
      <c r="BA3" s="225">
        <f t="shared" si="3"/>
        <v>4.0593391778953519E-2</v>
      </c>
      <c r="BB3" s="225">
        <f t="shared" si="3"/>
        <v>5.9291779107953212E-2</v>
      </c>
      <c r="BC3" s="225">
        <f t="shared" si="3"/>
        <v>0.14480935713144655</v>
      </c>
      <c r="BD3" s="225">
        <f t="shared" si="3"/>
        <v>0.36347537214297637</v>
      </c>
    </row>
    <row r="4" spans="1:56" ht="15">
      <c r="A4" s="182" t="str">
        <f>VLOOKUP(CONCATENATE($C4,"-",$B4),[1]ACHIEV!$B$19:$C$100,2,FALSE)</f>
        <v>Retro3Slow</v>
      </c>
      <c r="B4" s="182" t="str">
        <f>'SC-Retro'!$C$7</f>
        <v>Retro</v>
      </c>
      <c r="C4" s="182" t="str">
        <f>'7PSourceSummary'!$D$2</f>
        <v>DHP</v>
      </c>
      <c r="D4" s="182" t="s">
        <v>424</v>
      </c>
      <c r="E4" s="183" t="str">
        <f>'SC-Retro'!$A$9</f>
        <v>HVAC</v>
      </c>
      <c r="F4" s="210">
        <f t="shared" si="1"/>
        <v>1.5403925276420553E-3</v>
      </c>
      <c r="G4" s="184">
        <f>INDEX('SC-Retro'!$A$61:$D$78,MATCH($J4,'SC-Retro'!$D$61:$D$78,0),1)</f>
        <v>4.3122963133707319</v>
      </c>
      <c r="H4" s="184">
        <f>INDEX('SC-Retro'!$A$61:$D$78,MATCH($J4,'SC-Retro'!$D$61:$D$78,0),2)</f>
        <v>62.530520975656692</v>
      </c>
      <c r="I4" s="185" t="str">
        <f>'SC-Retro'!C62</f>
        <v>Medium Off</v>
      </c>
      <c r="J4" s="185" t="str">
        <f>'SC-Retro'!D62</f>
        <v>DHP-Retro-Medium Off</v>
      </c>
      <c r="K4" s="186">
        <f ca="1">'SC-Retro'!E62</f>
        <v>4.135503585652503E-2</v>
      </c>
      <c r="L4" s="186">
        <f ca="1">'SC-Retro'!F62</f>
        <v>6.4811259008064795E-2</v>
      </c>
      <c r="M4" s="186">
        <f ca="1">'SC-Retro'!G62</f>
        <v>0.12923365046208127</v>
      </c>
      <c r="N4" s="186">
        <f ca="1">'SC-Retro'!H62</f>
        <v>0.22548041164371641</v>
      </c>
      <c r="O4" s="186">
        <f ca="1">'SC-Retro'!I62</f>
        <v>0.34969506508033238</v>
      </c>
      <c r="P4" s="186">
        <f ca="1">'SC-Retro'!J62</f>
        <v>0.48810437183912775</v>
      </c>
      <c r="Q4" s="186">
        <f ca="1">'SC-Retro'!K62</f>
        <v>0.61936007473914056</v>
      </c>
      <c r="R4" s="186">
        <f ca="1">'SC-Retro'!L62</f>
        <v>0.7204189936007438</v>
      </c>
      <c r="S4" s="186">
        <f ca="1">'SC-Retro'!M62</f>
        <v>0.77350833174455214</v>
      </c>
      <c r="T4" s="186">
        <f ca="1">'SC-Retro'!N62</f>
        <v>0.77118780674931842</v>
      </c>
      <c r="U4" s="186">
        <f ca="1">'SC-Retro'!O62</f>
        <v>0.71761596044046649</v>
      </c>
      <c r="V4" s="186">
        <f ca="1">'SC-Retro'!P62</f>
        <v>0.62603022348925141</v>
      </c>
      <c r="W4" s="186">
        <f ca="1">'SC-Retro'!Q62</f>
        <v>0.51400763879193911</v>
      </c>
      <c r="X4" s="186">
        <f ca="1">'SC-Retro'!R62</f>
        <v>0.39858436790321627</v>
      </c>
      <c r="Y4" s="186">
        <f ca="1">'SC-Retro'!S62</f>
        <v>0.29281266353647945</v>
      </c>
      <c r="Z4" s="186">
        <f ca="1">'SC-Retro'!T62</f>
        <v>0.20435395788210819</v>
      </c>
      <c r="AA4" s="186">
        <f ca="1">'SC-Retro'!U62</f>
        <v>0.13582726400564127</v>
      </c>
      <c r="AB4" s="186">
        <f ca="1">'SC-Retro'!V62</f>
        <v>8.6176225045033791E-2</v>
      </c>
      <c r="AC4" s="186">
        <f ca="1">'SC-Retro'!W62</f>
        <v>5.2297728225156603E-2</v>
      </c>
      <c r="AD4" s="186">
        <f ca="1">'SC-Retro'!X62</f>
        <v>3.0415487106945898E-2</v>
      </c>
      <c r="AE4" s="186">
        <f ca="1">'SC-Retro'!Y62</f>
        <v>7.0607419027603973</v>
      </c>
      <c r="AF4" s="225">
        <f t="shared" si="2"/>
        <v>0.52957918178796515</v>
      </c>
      <c r="AG4" s="225">
        <f t="shared" si="2"/>
        <v>0.34791737564027697</v>
      </c>
      <c r="AH4" s="225">
        <f t="shared" si="2"/>
        <v>0.25773155954303562</v>
      </c>
      <c r="AI4" s="225">
        <f t="shared" si="2"/>
        <v>0.17827723720392794</v>
      </c>
      <c r="AJ4" s="225">
        <f t="shared" si="2"/>
        <v>8.7634468812687591E-2</v>
      </c>
      <c r="AK4" s="225">
        <f t="shared" si="2"/>
        <v>5.8595498726719451E-2</v>
      </c>
      <c r="AL4" s="225">
        <f t="shared" si="2"/>
        <v>4.729760318106277E-2</v>
      </c>
      <c r="AM4" s="225">
        <f t="shared" si="2"/>
        <v>4.8582532793503601E-2</v>
      </c>
      <c r="AN4" s="225">
        <f t="shared" si="2"/>
        <v>4.6746646890532671E-2</v>
      </c>
      <c r="AO4" s="225">
        <f t="shared" si="2"/>
        <v>8.3579215886448996E-2</v>
      </c>
      <c r="AP4" s="225">
        <f t="shared" si="3"/>
        <v>0.18734995752441971</v>
      </c>
      <c r="AQ4" s="225">
        <f t="shared" si="3"/>
        <v>0.48351635041743002</v>
      </c>
      <c r="AR4" s="225">
        <f t="shared" si="3"/>
        <v>0</v>
      </c>
      <c r="AS4" s="225">
        <f t="shared" si="3"/>
        <v>0.41490417048294342</v>
      </c>
      <c r="AT4" s="225">
        <f t="shared" si="3"/>
        <v>0.26232971300100077</v>
      </c>
      <c r="AU4" s="225">
        <f t="shared" si="3"/>
        <v>0.22698939458683781</v>
      </c>
      <c r="AV4" s="225">
        <f t="shared" si="3"/>
        <v>0.21066880467452026</v>
      </c>
      <c r="AW4" s="225">
        <f t="shared" si="3"/>
        <v>0.10976779686158578</v>
      </c>
      <c r="AX4" s="225">
        <f t="shared" si="3"/>
        <v>4.8885304404638535E-2</v>
      </c>
      <c r="AY4" s="225">
        <f t="shared" si="3"/>
        <v>4.0204608941116195E-2</v>
      </c>
      <c r="AZ4" s="225">
        <f t="shared" si="3"/>
        <v>3.3568991848748099E-2</v>
      </c>
      <c r="BA4" s="225">
        <f t="shared" si="3"/>
        <v>4.0593391778953519E-2</v>
      </c>
      <c r="BB4" s="225">
        <f t="shared" si="3"/>
        <v>5.9291779107953212E-2</v>
      </c>
      <c r="BC4" s="225">
        <f t="shared" si="3"/>
        <v>0.14480935713144655</v>
      </c>
      <c r="BD4" s="225">
        <f t="shared" si="3"/>
        <v>0.36347537214297637</v>
      </c>
    </row>
    <row r="5" spans="1:56" ht="15">
      <c r="A5" s="182" t="str">
        <f>VLOOKUP(CONCATENATE($C5,"-",$B5),[1]ACHIEV!$B$19:$C$100,2,FALSE)</f>
        <v>Retro3Slow</v>
      </c>
      <c r="B5" s="182" t="str">
        <f>'SC-Retro'!$C$7</f>
        <v>Retro</v>
      </c>
      <c r="C5" s="182" t="str">
        <f>'7PSourceSummary'!$D$2</f>
        <v>DHP</v>
      </c>
      <c r="D5" s="182" t="s">
        <v>424</v>
      </c>
      <c r="E5" s="183" t="str">
        <f>'SC-Retro'!$A$9</f>
        <v>HVAC</v>
      </c>
      <c r="F5" s="210">
        <f t="shared" si="1"/>
        <v>1.5403925276420553E-3</v>
      </c>
      <c r="G5" s="184">
        <f>INDEX('SC-Retro'!$A$61:$D$78,MATCH($J5,'SC-Retro'!$D$61:$D$78,0),1)</f>
        <v>4.3122963133707319</v>
      </c>
      <c r="H5" s="184">
        <f>INDEX('SC-Retro'!$A$61:$D$78,MATCH($J5,'SC-Retro'!$D$61:$D$78,0),2)</f>
        <v>62.530520975656692</v>
      </c>
      <c r="I5" s="185" t="str">
        <f>'SC-Retro'!C63</f>
        <v>Small Off</v>
      </c>
      <c r="J5" s="185" t="str">
        <f>'SC-Retro'!D63</f>
        <v>DHP-Retro-Small Off</v>
      </c>
      <c r="K5" s="186">
        <f ca="1">'SC-Retro'!E63</f>
        <v>7.710077745172618E-2</v>
      </c>
      <c r="L5" s="186">
        <f ca="1">'SC-Retro'!F63</f>
        <v>0.12083167995509206</v>
      </c>
      <c r="M5" s="186">
        <f ca="1">'SC-Retro'!G63</f>
        <v>0.24093836983045369</v>
      </c>
      <c r="N5" s="186">
        <f ca="1">'SC-Retro'!H63</f>
        <v>0.42037722076168416</v>
      </c>
      <c r="O5" s="186">
        <f ca="1">'SC-Retro'!I63</f>
        <v>0.65195836082128722</v>
      </c>
      <c r="P5" s="186">
        <f ca="1">'SC-Retro'!J63</f>
        <v>0.91000348003435227</v>
      </c>
      <c r="Q5" s="186">
        <f ca="1">'SC-Retro'!K63</f>
        <v>1.1547116885744995</v>
      </c>
      <c r="R5" s="186">
        <f ca="1">'SC-Retro'!L63</f>
        <v>1.3431221457602387</v>
      </c>
      <c r="S5" s="186">
        <f ca="1">'SC-Retro'!M63</f>
        <v>1.4420999161939541</v>
      </c>
      <c r="T5" s="186">
        <f ca="1">'SC-Retro'!N63</f>
        <v>1.4377736164453723</v>
      </c>
      <c r="U5" s="186">
        <f ca="1">'SC-Retro'!O63</f>
        <v>1.3378962758896351</v>
      </c>
      <c r="V5" s="186">
        <f ca="1">'SC-Retro'!P63</f>
        <v>1.1671472636792188</v>
      </c>
      <c r="W5" s="186">
        <f ca="1">'SC-Retro'!Q63</f>
        <v>0.95829655920203127</v>
      </c>
      <c r="X5" s="186">
        <f ca="1">'SC-Retro'!R63</f>
        <v>0.74310574296344267</v>
      </c>
      <c r="Y5" s="186">
        <f ca="1">'SC-Retro'!S63</f>
        <v>0.54590894527809253</v>
      </c>
      <c r="Z5" s="186">
        <f ca="1">'SC-Retro'!T63</f>
        <v>0.38098985290957937</v>
      </c>
      <c r="AA5" s="186">
        <f ca="1">'SC-Retro'!U63</f>
        <v>0.25323125556723375</v>
      </c>
      <c r="AB5" s="186">
        <f ca="1">'SC-Retro'!V63</f>
        <v>0.16066372114579339</v>
      </c>
      <c r="AC5" s="186">
        <f ca="1">'SC-Retro'!W63</f>
        <v>9.750192259795748E-2</v>
      </c>
      <c r="AD5" s="186">
        <f ca="1">'SC-Retro'!X63</f>
        <v>5.6705493150926101E-2</v>
      </c>
      <c r="AE5" s="186">
        <f ca="1">'SC-Retro'!Y63</f>
        <v>13.163782325748196</v>
      </c>
      <c r="AF5" s="225">
        <f t="shared" si="2"/>
        <v>0.52957918178796515</v>
      </c>
      <c r="AG5" s="225">
        <f t="shared" si="2"/>
        <v>0.34791737564027697</v>
      </c>
      <c r="AH5" s="225">
        <f t="shared" si="2"/>
        <v>0.25773155954303562</v>
      </c>
      <c r="AI5" s="225">
        <f t="shared" si="2"/>
        <v>0.17827723720392794</v>
      </c>
      <c r="AJ5" s="225">
        <f t="shared" si="2"/>
        <v>8.7634468812687591E-2</v>
      </c>
      <c r="AK5" s="225">
        <f t="shared" si="2"/>
        <v>5.8595498726719451E-2</v>
      </c>
      <c r="AL5" s="225">
        <f t="shared" si="2"/>
        <v>4.729760318106277E-2</v>
      </c>
      <c r="AM5" s="225">
        <f t="shared" si="2"/>
        <v>4.8582532793503601E-2</v>
      </c>
      <c r="AN5" s="225">
        <f t="shared" si="2"/>
        <v>4.6746646890532671E-2</v>
      </c>
      <c r="AO5" s="225">
        <f t="shared" si="2"/>
        <v>8.3579215886448996E-2</v>
      </c>
      <c r="AP5" s="225">
        <f t="shared" si="3"/>
        <v>0.18734995752441971</v>
      </c>
      <c r="AQ5" s="225">
        <f t="shared" si="3"/>
        <v>0.48351635041743002</v>
      </c>
      <c r="AR5" s="225">
        <f t="shared" si="3"/>
        <v>0</v>
      </c>
      <c r="AS5" s="225">
        <f t="shared" si="3"/>
        <v>0.41490417048294342</v>
      </c>
      <c r="AT5" s="225">
        <f t="shared" si="3"/>
        <v>0.26232971300100077</v>
      </c>
      <c r="AU5" s="225">
        <f t="shared" si="3"/>
        <v>0.22698939458683781</v>
      </c>
      <c r="AV5" s="225">
        <f t="shared" si="3"/>
        <v>0.21066880467452026</v>
      </c>
      <c r="AW5" s="225">
        <f t="shared" si="3"/>
        <v>0.10976779686158578</v>
      </c>
      <c r="AX5" s="225">
        <f t="shared" si="3"/>
        <v>4.8885304404638535E-2</v>
      </c>
      <c r="AY5" s="225">
        <f t="shared" si="3"/>
        <v>4.0204608941116195E-2</v>
      </c>
      <c r="AZ5" s="225">
        <f t="shared" si="3"/>
        <v>3.3568991848748099E-2</v>
      </c>
      <c r="BA5" s="225">
        <f t="shared" si="3"/>
        <v>4.0593391778953519E-2</v>
      </c>
      <c r="BB5" s="225">
        <f t="shared" si="3"/>
        <v>5.9291779107953212E-2</v>
      </c>
      <c r="BC5" s="225">
        <f t="shared" si="3"/>
        <v>0.14480935713144655</v>
      </c>
      <c r="BD5" s="225">
        <f t="shared" si="3"/>
        <v>0.36347537214297637</v>
      </c>
    </row>
    <row r="6" spans="1:56" ht="15">
      <c r="A6" s="182" t="str">
        <f>VLOOKUP(CONCATENATE($C6,"-",$B6),[1]ACHIEV!$B$19:$C$100,2,FALSE)</f>
        <v>Retro3Slow</v>
      </c>
      <c r="B6" s="182" t="str">
        <f>'SC-Retro'!$C$7</f>
        <v>Retro</v>
      </c>
      <c r="C6" s="182" t="str">
        <f>'7PSourceSummary'!$D$2</f>
        <v>DHP</v>
      </c>
      <c r="D6" s="182" t="s">
        <v>424</v>
      </c>
      <c r="E6" s="183" t="str">
        <f>'SC-Retro'!$A$9</f>
        <v>HVAC</v>
      </c>
      <c r="F6" s="210">
        <f t="shared" si="1"/>
        <v>1.5403925276420553E-3</v>
      </c>
      <c r="G6" s="184">
        <f>INDEX('SC-Retro'!$A$61:$D$78,MATCH($J6,'SC-Retro'!$D$61:$D$78,0),1)</f>
        <v>4.3122963133707319</v>
      </c>
      <c r="H6" s="184">
        <f>INDEX('SC-Retro'!$A$61:$D$78,MATCH($J6,'SC-Retro'!$D$61:$D$78,0),2)</f>
        <v>62.530520975656692</v>
      </c>
      <c r="I6" s="185" t="str">
        <f>'SC-Retro'!C64</f>
        <v>XLarge Ret</v>
      </c>
      <c r="J6" s="185" t="str">
        <f>'SC-Retro'!D64</f>
        <v>DHP-Retro-XLarge Ret</v>
      </c>
      <c r="K6" s="186">
        <f ca="1">'SC-Retro'!E64</f>
        <v>0</v>
      </c>
      <c r="L6" s="186">
        <f ca="1">'SC-Retro'!F64</f>
        <v>0</v>
      </c>
      <c r="M6" s="186">
        <f ca="1">'SC-Retro'!G64</f>
        <v>0</v>
      </c>
      <c r="N6" s="186">
        <f ca="1">'SC-Retro'!H64</f>
        <v>0</v>
      </c>
      <c r="O6" s="186">
        <f ca="1">'SC-Retro'!I64</f>
        <v>0</v>
      </c>
      <c r="P6" s="186">
        <f ca="1">'SC-Retro'!J64</f>
        <v>0</v>
      </c>
      <c r="Q6" s="186">
        <f ca="1">'SC-Retro'!K64</f>
        <v>0</v>
      </c>
      <c r="R6" s="186">
        <f ca="1">'SC-Retro'!L64</f>
        <v>0</v>
      </c>
      <c r="S6" s="186">
        <f ca="1">'SC-Retro'!M64</f>
        <v>0</v>
      </c>
      <c r="T6" s="186">
        <f ca="1">'SC-Retro'!N64</f>
        <v>0</v>
      </c>
      <c r="U6" s="186">
        <f ca="1">'SC-Retro'!O64</f>
        <v>0</v>
      </c>
      <c r="V6" s="186">
        <f ca="1">'SC-Retro'!P64</f>
        <v>0</v>
      </c>
      <c r="W6" s="186">
        <f ca="1">'SC-Retro'!Q64</f>
        <v>0</v>
      </c>
      <c r="X6" s="186">
        <f ca="1">'SC-Retro'!R64</f>
        <v>0</v>
      </c>
      <c r="Y6" s="186">
        <f ca="1">'SC-Retro'!S64</f>
        <v>0</v>
      </c>
      <c r="Z6" s="186">
        <f ca="1">'SC-Retro'!T64</f>
        <v>0</v>
      </c>
      <c r="AA6" s="186">
        <f ca="1">'SC-Retro'!U64</f>
        <v>0</v>
      </c>
      <c r="AB6" s="186">
        <f ca="1">'SC-Retro'!V64</f>
        <v>0</v>
      </c>
      <c r="AC6" s="186">
        <f ca="1">'SC-Retro'!W64</f>
        <v>0</v>
      </c>
      <c r="AD6" s="186">
        <f ca="1">'SC-Retro'!X64</f>
        <v>0</v>
      </c>
      <c r="AE6" s="186">
        <f ca="1">'SC-Retro'!Y64</f>
        <v>0</v>
      </c>
      <c r="AF6" s="225">
        <f t="shared" si="2"/>
        <v>0.52957918178796515</v>
      </c>
      <c r="AG6" s="225">
        <f t="shared" si="2"/>
        <v>0.34791737564027697</v>
      </c>
      <c r="AH6" s="225">
        <f t="shared" si="2"/>
        <v>0.25773155954303562</v>
      </c>
      <c r="AI6" s="225">
        <f t="shared" si="2"/>
        <v>0.17827723720392794</v>
      </c>
      <c r="AJ6" s="225">
        <f t="shared" si="2"/>
        <v>8.7634468812687591E-2</v>
      </c>
      <c r="AK6" s="225">
        <f t="shared" si="2"/>
        <v>5.8595498726719451E-2</v>
      </c>
      <c r="AL6" s="225">
        <f t="shared" si="2"/>
        <v>4.729760318106277E-2</v>
      </c>
      <c r="AM6" s="225">
        <f t="shared" si="2"/>
        <v>4.8582532793503601E-2</v>
      </c>
      <c r="AN6" s="225">
        <f t="shared" si="2"/>
        <v>4.6746646890532671E-2</v>
      </c>
      <c r="AO6" s="225">
        <f t="shared" si="2"/>
        <v>8.3579215886448996E-2</v>
      </c>
      <c r="AP6" s="225">
        <f t="shared" si="3"/>
        <v>0.18734995752441971</v>
      </c>
      <c r="AQ6" s="225">
        <f t="shared" si="3"/>
        <v>0.48351635041743002</v>
      </c>
      <c r="AR6" s="225">
        <f t="shared" si="3"/>
        <v>0</v>
      </c>
      <c r="AS6" s="225">
        <f t="shared" si="3"/>
        <v>0.41490417048294342</v>
      </c>
      <c r="AT6" s="225">
        <f t="shared" si="3"/>
        <v>0.26232971300100077</v>
      </c>
      <c r="AU6" s="225">
        <f t="shared" si="3"/>
        <v>0.22698939458683781</v>
      </c>
      <c r="AV6" s="225">
        <f t="shared" si="3"/>
        <v>0.21066880467452026</v>
      </c>
      <c r="AW6" s="225">
        <f t="shared" si="3"/>
        <v>0.10976779686158578</v>
      </c>
      <c r="AX6" s="225">
        <f t="shared" si="3"/>
        <v>4.8885304404638535E-2</v>
      </c>
      <c r="AY6" s="225">
        <f t="shared" si="3"/>
        <v>4.0204608941116195E-2</v>
      </c>
      <c r="AZ6" s="225">
        <f t="shared" si="3"/>
        <v>3.3568991848748099E-2</v>
      </c>
      <c r="BA6" s="225">
        <f t="shared" si="3"/>
        <v>4.0593391778953519E-2</v>
      </c>
      <c r="BB6" s="225">
        <f t="shared" si="3"/>
        <v>5.9291779107953212E-2</v>
      </c>
      <c r="BC6" s="225">
        <f t="shared" si="3"/>
        <v>0.14480935713144655</v>
      </c>
      <c r="BD6" s="225">
        <f t="shared" si="3"/>
        <v>0.36347537214297637</v>
      </c>
    </row>
    <row r="7" spans="1:56" ht="15">
      <c r="A7" s="182" t="str">
        <f>VLOOKUP(CONCATENATE($C7,"-",$B7),[1]ACHIEV!$B$19:$C$100,2,FALSE)</f>
        <v>Retro3Slow</v>
      </c>
      <c r="B7" s="182" t="str">
        <f>'SC-Retro'!$C$7</f>
        <v>Retro</v>
      </c>
      <c r="C7" s="182" t="str">
        <f>'7PSourceSummary'!$D$2</f>
        <v>DHP</v>
      </c>
      <c r="D7" s="182" t="s">
        <v>424</v>
      </c>
      <c r="E7" s="183" t="str">
        <f>'SC-Retro'!$A$9</f>
        <v>HVAC</v>
      </c>
      <c r="F7" s="210">
        <f t="shared" si="1"/>
        <v>1.5403925276420553E-3</v>
      </c>
      <c r="G7" s="184">
        <f>INDEX('SC-Retro'!$A$61:$D$78,MATCH($J7,'SC-Retro'!$D$61:$D$78,0),1)</f>
        <v>4.3122963133707319</v>
      </c>
      <c r="H7" s="184">
        <f>INDEX('SC-Retro'!$A$61:$D$78,MATCH($J7,'SC-Retro'!$D$61:$D$78,0),2)</f>
        <v>62.530520975656692</v>
      </c>
      <c r="I7" s="185" t="str">
        <f>'SC-Retro'!C65</f>
        <v>Large Ret</v>
      </c>
      <c r="J7" s="185" t="str">
        <f>'SC-Retro'!D65</f>
        <v>DHP-Retro-Large Ret</v>
      </c>
      <c r="K7" s="186">
        <f ca="1">'SC-Retro'!E65</f>
        <v>0</v>
      </c>
      <c r="L7" s="186">
        <f ca="1">'SC-Retro'!F65</f>
        <v>0</v>
      </c>
      <c r="M7" s="186">
        <f ca="1">'SC-Retro'!G65</f>
        <v>0</v>
      </c>
      <c r="N7" s="186">
        <f ca="1">'SC-Retro'!H65</f>
        <v>0</v>
      </c>
      <c r="O7" s="186">
        <f ca="1">'SC-Retro'!I65</f>
        <v>0</v>
      </c>
      <c r="P7" s="186">
        <f ca="1">'SC-Retro'!J65</f>
        <v>0</v>
      </c>
      <c r="Q7" s="186">
        <f ca="1">'SC-Retro'!K65</f>
        <v>0</v>
      </c>
      <c r="R7" s="186">
        <f ca="1">'SC-Retro'!L65</f>
        <v>0</v>
      </c>
      <c r="S7" s="186">
        <f ca="1">'SC-Retro'!M65</f>
        <v>0</v>
      </c>
      <c r="T7" s="186">
        <f ca="1">'SC-Retro'!N65</f>
        <v>0</v>
      </c>
      <c r="U7" s="186">
        <f ca="1">'SC-Retro'!O65</f>
        <v>0</v>
      </c>
      <c r="V7" s="186">
        <f ca="1">'SC-Retro'!P65</f>
        <v>0</v>
      </c>
      <c r="W7" s="186">
        <f ca="1">'SC-Retro'!Q65</f>
        <v>0</v>
      </c>
      <c r="X7" s="186">
        <f ca="1">'SC-Retro'!R65</f>
        <v>0</v>
      </c>
      <c r="Y7" s="186">
        <f ca="1">'SC-Retro'!S65</f>
        <v>0</v>
      </c>
      <c r="Z7" s="186">
        <f ca="1">'SC-Retro'!T65</f>
        <v>0</v>
      </c>
      <c r="AA7" s="186">
        <f ca="1">'SC-Retro'!U65</f>
        <v>0</v>
      </c>
      <c r="AB7" s="186">
        <f ca="1">'SC-Retro'!V65</f>
        <v>0</v>
      </c>
      <c r="AC7" s="186">
        <f ca="1">'SC-Retro'!W65</f>
        <v>0</v>
      </c>
      <c r="AD7" s="186">
        <f ca="1">'SC-Retro'!X65</f>
        <v>0</v>
      </c>
      <c r="AE7" s="186">
        <f ca="1">'SC-Retro'!Y65</f>
        <v>0</v>
      </c>
      <c r="AF7" s="225">
        <f t="shared" si="2"/>
        <v>0.52957918178796515</v>
      </c>
      <c r="AG7" s="225">
        <f t="shared" si="2"/>
        <v>0.34791737564027697</v>
      </c>
      <c r="AH7" s="225">
        <f t="shared" si="2"/>
        <v>0.25773155954303562</v>
      </c>
      <c r="AI7" s="225">
        <f t="shared" si="2"/>
        <v>0.17827723720392794</v>
      </c>
      <c r="AJ7" s="225">
        <f t="shared" si="2"/>
        <v>8.7634468812687591E-2</v>
      </c>
      <c r="AK7" s="225">
        <f t="shared" si="2"/>
        <v>5.8595498726719451E-2</v>
      </c>
      <c r="AL7" s="225">
        <f t="shared" si="2"/>
        <v>4.729760318106277E-2</v>
      </c>
      <c r="AM7" s="225">
        <f t="shared" si="2"/>
        <v>4.8582532793503601E-2</v>
      </c>
      <c r="AN7" s="225">
        <f t="shared" si="2"/>
        <v>4.6746646890532671E-2</v>
      </c>
      <c r="AO7" s="225">
        <f t="shared" si="2"/>
        <v>8.3579215886448996E-2</v>
      </c>
      <c r="AP7" s="225">
        <f t="shared" si="3"/>
        <v>0.18734995752441971</v>
      </c>
      <c r="AQ7" s="225">
        <f t="shared" si="3"/>
        <v>0.48351635041743002</v>
      </c>
      <c r="AR7" s="225">
        <f t="shared" si="3"/>
        <v>0</v>
      </c>
      <c r="AS7" s="225">
        <f t="shared" si="3"/>
        <v>0.41490417048294342</v>
      </c>
      <c r="AT7" s="225">
        <f t="shared" si="3"/>
        <v>0.26232971300100077</v>
      </c>
      <c r="AU7" s="225">
        <f t="shared" si="3"/>
        <v>0.22698939458683781</v>
      </c>
      <c r="AV7" s="225">
        <f t="shared" si="3"/>
        <v>0.21066880467452026</v>
      </c>
      <c r="AW7" s="225">
        <f t="shared" si="3"/>
        <v>0.10976779686158578</v>
      </c>
      <c r="AX7" s="225">
        <f t="shared" si="3"/>
        <v>4.8885304404638535E-2</v>
      </c>
      <c r="AY7" s="225">
        <f t="shared" si="3"/>
        <v>4.0204608941116195E-2</v>
      </c>
      <c r="AZ7" s="225">
        <f t="shared" si="3"/>
        <v>3.3568991848748099E-2</v>
      </c>
      <c r="BA7" s="225">
        <f t="shared" si="3"/>
        <v>4.0593391778953519E-2</v>
      </c>
      <c r="BB7" s="225">
        <f t="shared" si="3"/>
        <v>5.9291779107953212E-2</v>
      </c>
      <c r="BC7" s="225">
        <f t="shared" si="3"/>
        <v>0.14480935713144655</v>
      </c>
      <c r="BD7" s="225">
        <f t="shared" si="3"/>
        <v>0.36347537214297637</v>
      </c>
    </row>
    <row r="8" spans="1:56" ht="15">
      <c r="A8" s="182" t="str">
        <f>VLOOKUP(CONCATENATE($C8,"-",$B8),[1]ACHIEV!$B$19:$C$100,2,FALSE)</f>
        <v>Retro3Slow</v>
      </c>
      <c r="B8" s="182" t="str">
        <f>'SC-Retro'!$C$7</f>
        <v>Retro</v>
      </c>
      <c r="C8" s="182" t="str">
        <f>'7PSourceSummary'!$D$2</f>
        <v>DHP</v>
      </c>
      <c r="D8" s="182" t="s">
        <v>424</v>
      </c>
      <c r="E8" s="183" t="str">
        <f>'SC-Retro'!$A$9</f>
        <v>HVAC</v>
      </c>
      <c r="F8" s="210">
        <f t="shared" si="1"/>
        <v>1.5403925276420553E-3</v>
      </c>
      <c r="G8" s="184">
        <f>INDEX('SC-Retro'!$A$61:$D$78,MATCH($J8,'SC-Retro'!$D$61:$D$78,0),1)</f>
        <v>4.3122963133707319</v>
      </c>
      <c r="H8" s="184">
        <f>INDEX('SC-Retro'!$A$61:$D$78,MATCH($J8,'SC-Retro'!$D$61:$D$78,0),2)</f>
        <v>62.530520975656692</v>
      </c>
      <c r="I8" s="185" t="str">
        <f>'SC-Retro'!C66</f>
        <v>Medium Ret</v>
      </c>
      <c r="J8" s="185" t="str">
        <f>'SC-Retro'!D66</f>
        <v>DHP-Retro-Medium Ret</v>
      </c>
      <c r="K8" s="186">
        <f ca="1">'SC-Retro'!E66</f>
        <v>4.1492039247516307E-2</v>
      </c>
      <c r="L8" s="186">
        <f ca="1">'SC-Retro'!F66</f>
        <v>6.4921614937240912E-2</v>
      </c>
      <c r="M8" s="186">
        <f ca="1">'SC-Retro'!G66</f>
        <v>0.12924595101705924</v>
      </c>
      <c r="N8" s="186">
        <f ca="1">'SC-Retro'!H66</f>
        <v>0.22513998437416646</v>
      </c>
      <c r="O8" s="186">
        <f ca="1">'SC-Retro'!I66</f>
        <v>0.3486067518049592</v>
      </c>
      <c r="P8" s="186">
        <f ca="1">'SC-Retro'!J66</f>
        <v>0.48580442504531868</v>
      </c>
      <c r="Q8" s="186">
        <f ca="1">'SC-Retro'!K66</f>
        <v>0.61545237687832222</v>
      </c>
      <c r="R8" s="186">
        <f ca="1">'SC-Retro'!L66</f>
        <v>0.71472484526879554</v>
      </c>
      <c r="S8" s="186">
        <f ca="1">'SC-Retro'!M66</f>
        <v>0.76616304259444779</v>
      </c>
      <c r="T8" s="186">
        <f ca="1">'SC-Retro'!N66</f>
        <v>0.76263869259851336</v>
      </c>
      <c r="U8" s="186">
        <f ca="1">'SC-Retro'!O66</f>
        <v>0.7085218509717236</v>
      </c>
      <c r="V8" s="186">
        <f ca="1">'SC-Retro'!P66</f>
        <v>0.61710481915009618</v>
      </c>
      <c r="W8" s="186">
        <f ca="1">'SC-Retro'!Q66</f>
        <v>0.50586623045576917</v>
      </c>
      <c r="X8" s="186">
        <f ca="1">'SC-Retro'!R66</f>
        <v>0.39164163561885679</v>
      </c>
      <c r="Y8" s="186">
        <f ca="1">'SC-Retro'!S66</f>
        <v>0.28725058828053451</v>
      </c>
      <c r="Z8" s="186">
        <f ca="1">'SC-Retro'!T66</f>
        <v>0.20015046490211011</v>
      </c>
      <c r="AA8" s="186">
        <f ca="1">'SC-Retro'!U66</f>
        <v>0.13281984850904022</v>
      </c>
      <c r="AB8" s="186">
        <f ca="1">'SC-Retro'!V66</f>
        <v>8.4132921858299292E-2</v>
      </c>
      <c r="AC8" s="186">
        <f ca="1">'SC-Retro'!W66</f>
        <v>5.0975771558631977E-2</v>
      </c>
      <c r="AD8" s="186">
        <f ca="1">'SC-Retro'!X66</f>
        <v>2.9599081755518251E-2</v>
      </c>
      <c r="AE8" s="186">
        <f ca="1">'SC-Retro'!Y66</f>
        <v>6.8712191292406324</v>
      </c>
      <c r="AF8" s="225">
        <f t="shared" si="2"/>
        <v>0.52957918178796515</v>
      </c>
      <c r="AG8" s="225">
        <f t="shared" si="2"/>
        <v>0.34791737564027697</v>
      </c>
      <c r="AH8" s="225">
        <f t="shared" si="2"/>
        <v>0.25773155954303562</v>
      </c>
      <c r="AI8" s="225">
        <f t="shared" si="2"/>
        <v>0.17827723720392794</v>
      </c>
      <c r="AJ8" s="225">
        <f t="shared" si="2"/>
        <v>8.7634468812687591E-2</v>
      </c>
      <c r="AK8" s="225">
        <f t="shared" si="2"/>
        <v>5.8595498726719451E-2</v>
      </c>
      <c r="AL8" s="225">
        <f t="shared" si="2"/>
        <v>4.729760318106277E-2</v>
      </c>
      <c r="AM8" s="225">
        <f t="shared" si="2"/>
        <v>4.8582532793503601E-2</v>
      </c>
      <c r="AN8" s="225">
        <f t="shared" si="2"/>
        <v>4.6746646890532671E-2</v>
      </c>
      <c r="AO8" s="225">
        <f t="shared" si="2"/>
        <v>8.3579215886448996E-2</v>
      </c>
      <c r="AP8" s="225">
        <f t="shared" si="3"/>
        <v>0.18734995752441971</v>
      </c>
      <c r="AQ8" s="225">
        <f t="shared" si="3"/>
        <v>0.48351635041743002</v>
      </c>
      <c r="AR8" s="225">
        <f t="shared" si="3"/>
        <v>0</v>
      </c>
      <c r="AS8" s="225">
        <f t="shared" si="3"/>
        <v>0.41490417048294342</v>
      </c>
      <c r="AT8" s="225">
        <f t="shared" si="3"/>
        <v>0.26232971300100077</v>
      </c>
      <c r="AU8" s="225">
        <f t="shared" si="3"/>
        <v>0.22698939458683781</v>
      </c>
      <c r="AV8" s="225">
        <f t="shared" si="3"/>
        <v>0.21066880467452026</v>
      </c>
      <c r="AW8" s="225">
        <f t="shared" si="3"/>
        <v>0.10976779686158578</v>
      </c>
      <c r="AX8" s="225">
        <f t="shared" si="3"/>
        <v>4.8885304404638535E-2</v>
      </c>
      <c r="AY8" s="225">
        <f t="shared" si="3"/>
        <v>4.0204608941116195E-2</v>
      </c>
      <c r="AZ8" s="225">
        <f t="shared" si="3"/>
        <v>3.3568991848748099E-2</v>
      </c>
      <c r="BA8" s="225">
        <f t="shared" si="3"/>
        <v>4.0593391778953519E-2</v>
      </c>
      <c r="BB8" s="225">
        <f t="shared" si="3"/>
        <v>5.9291779107953212E-2</v>
      </c>
      <c r="BC8" s="225">
        <f t="shared" si="3"/>
        <v>0.14480935713144655</v>
      </c>
      <c r="BD8" s="225">
        <f t="shared" si="3"/>
        <v>0.36347537214297637</v>
      </c>
    </row>
    <row r="9" spans="1:56" ht="15">
      <c r="A9" s="182" t="str">
        <f>VLOOKUP(CONCATENATE($C9,"-",$B9),[1]ACHIEV!$B$19:$C$100,2,FALSE)</f>
        <v>Retro3Slow</v>
      </c>
      <c r="B9" s="182" t="str">
        <f>'SC-Retro'!$C$7</f>
        <v>Retro</v>
      </c>
      <c r="C9" s="182" t="str">
        <f>'7PSourceSummary'!$D$2</f>
        <v>DHP</v>
      </c>
      <c r="D9" s="182" t="s">
        <v>424</v>
      </c>
      <c r="E9" s="183" t="str">
        <f>'SC-Retro'!$A$9</f>
        <v>HVAC</v>
      </c>
      <c r="F9" s="210">
        <f t="shared" si="1"/>
        <v>1.5403925276420553E-3</v>
      </c>
      <c r="G9" s="184">
        <f>INDEX('SC-Retro'!$A$61:$D$78,MATCH($J9,'SC-Retro'!$D$61:$D$78,0),1)</f>
        <v>4.3122963133707319</v>
      </c>
      <c r="H9" s="184">
        <f>INDEX('SC-Retro'!$A$61:$D$78,MATCH($J9,'SC-Retro'!$D$61:$D$78,0),2)</f>
        <v>62.530520975656692</v>
      </c>
      <c r="I9" s="185" t="str">
        <f>'SC-Retro'!C67</f>
        <v>Small Ret</v>
      </c>
      <c r="J9" s="185" t="str">
        <f>'SC-Retro'!D67</f>
        <v>DHP-Retro-Small Ret</v>
      </c>
      <c r="K9" s="186">
        <f ca="1">'SC-Retro'!E67</f>
        <v>5.899158600211836E-2</v>
      </c>
      <c r="L9" s="186">
        <f ca="1">'SC-Retro'!F67</f>
        <v>9.2302742897745357E-2</v>
      </c>
      <c r="M9" s="186">
        <f ca="1">'SC-Retro'!G67</f>
        <v>0.1837563005608315</v>
      </c>
      <c r="N9" s="186">
        <f ca="1">'SC-Retro'!H67</f>
        <v>0.32009428776194054</v>
      </c>
      <c r="O9" s="186">
        <f ca="1">'SC-Retro'!I67</f>
        <v>0.49563399517058865</v>
      </c>
      <c r="P9" s="186">
        <f ca="1">'SC-Retro'!J67</f>
        <v>0.69069571030992505</v>
      </c>
      <c r="Q9" s="186">
        <f ca="1">'SC-Retro'!K67</f>
        <v>0.87502355823590849</v>
      </c>
      <c r="R9" s="186">
        <f ca="1">'SC-Retro'!L67</f>
        <v>1.0161648581793608</v>
      </c>
      <c r="S9" s="186">
        <f ca="1">'SC-Retro'!M67</f>
        <v>1.0892974613572532</v>
      </c>
      <c r="T9" s="186">
        <f ca="1">'SC-Retro'!N67</f>
        <v>1.0842866930350099</v>
      </c>
      <c r="U9" s="186">
        <f ca="1">'SC-Retro'!O67</f>
        <v>1.0073457092972464</v>
      </c>
      <c r="V9" s="186">
        <f ca="1">'SC-Retro'!P67</f>
        <v>0.87737292915516818</v>
      </c>
      <c r="W9" s="186">
        <f ca="1">'SC-Retro'!Q67</f>
        <v>0.7192187171491029</v>
      </c>
      <c r="X9" s="186">
        <f ca="1">'SC-Retro'!R67</f>
        <v>0.55681913081683621</v>
      </c>
      <c r="Y9" s="186">
        <f ca="1">'SC-Retro'!S67</f>
        <v>0.40840045681111181</v>
      </c>
      <c r="Z9" s="186">
        <f ca="1">'SC-Retro'!T67</f>
        <v>0.28456527029684536</v>
      </c>
      <c r="AA9" s="186">
        <f ca="1">'SC-Retro'!U67</f>
        <v>0.18883751336898655</v>
      </c>
      <c r="AB9" s="186">
        <f ca="1">'SC-Retro'!V67</f>
        <v>0.11961654778658426</v>
      </c>
      <c r="AC9" s="186">
        <f ca="1">'SC-Retro'!W67</f>
        <v>7.2475146231945731E-2</v>
      </c>
      <c r="AD9" s="186">
        <f ca="1">'SC-Retro'!X67</f>
        <v>4.2082693659577293E-2</v>
      </c>
      <c r="AE9" s="186">
        <f ca="1">'SC-Retro'!Y67</f>
        <v>9.7692020337675523</v>
      </c>
      <c r="AF9" s="225">
        <f t="shared" si="2"/>
        <v>0.52957918178796515</v>
      </c>
      <c r="AG9" s="225">
        <f t="shared" si="2"/>
        <v>0.34791737564027697</v>
      </c>
      <c r="AH9" s="225">
        <f t="shared" si="2"/>
        <v>0.25773155954303562</v>
      </c>
      <c r="AI9" s="225">
        <f t="shared" si="2"/>
        <v>0.17827723720392794</v>
      </c>
      <c r="AJ9" s="225">
        <f t="shared" si="2"/>
        <v>8.7634468812687591E-2</v>
      </c>
      <c r="AK9" s="225">
        <f t="shared" si="2"/>
        <v>5.8595498726719451E-2</v>
      </c>
      <c r="AL9" s="225">
        <f t="shared" si="2"/>
        <v>4.729760318106277E-2</v>
      </c>
      <c r="AM9" s="225">
        <f t="shared" si="2"/>
        <v>4.8582532793503601E-2</v>
      </c>
      <c r="AN9" s="225">
        <f t="shared" si="2"/>
        <v>4.6746646890532671E-2</v>
      </c>
      <c r="AO9" s="225">
        <f t="shared" si="2"/>
        <v>8.3579215886448996E-2</v>
      </c>
      <c r="AP9" s="225">
        <f t="shared" si="3"/>
        <v>0.18734995752441971</v>
      </c>
      <c r="AQ9" s="225">
        <f t="shared" si="3"/>
        <v>0.48351635041743002</v>
      </c>
      <c r="AR9" s="225">
        <f t="shared" si="3"/>
        <v>0</v>
      </c>
      <c r="AS9" s="225">
        <f t="shared" si="3"/>
        <v>0.41490417048294342</v>
      </c>
      <c r="AT9" s="225">
        <f t="shared" si="3"/>
        <v>0.26232971300100077</v>
      </c>
      <c r="AU9" s="225">
        <f t="shared" si="3"/>
        <v>0.22698939458683781</v>
      </c>
      <c r="AV9" s="225">
        <f t="shared" si="3"/>
        <v>0.21066880467452026</v>
      </c>
      <c r="AW9" s="225">
        <f t="shared" si="3"/>
        <v>0.10976779686158578</v>
      </c>
      <c r="AX9" s="225">
        <f t="shared" si="3"/>
        <v>4.8885304404638535E-2</v>
      </c>
      <c r="AY9" s="225">
        <f t="shared" si="3"/>
        <v>4.0204608941116195E-2</v>
      </c>
      <c r="AZ9" s="225">
        <f t="shared" si="3"/>
        <v>3.3568991848748099E-2</v>
      </c>
      <c r="BA9" s="225">
        <f t="shared" si="3"/>
        <v>4.0593391778953519E-2</v>
      </c>
      <c r="BB9" s="225">
        <f t="shared" si="3"/>
        <v>5.9291779107953212E-2</v>
      </c>
      <c r="BC9" s="225">
        <f t="shared" si="3"/>
        <v>0.14480935713144655</v>
      </c>
      <c r="BD9" s="225">
        <f t="shared" si="3"/>
        <v>0.36347537214297637</v>
      </c>
    </row>
    <row r="10" spans="1:56" ht="15">
      <c r="A10" s="182" t="str">
        <f>VLOOKUP(CONCATENATE($C10,"-",$B10),[1]ACHIEV!$B$19:$C$100,2,FALSE)</f>
        <v>Retro3Slow</v>
      </c>
      <c r="B10" s="182" t="str">
        <f>'SC-Retro'!$C$7</f>
        <v>Retro</v>
      </c>
      <c r="C10" s="182" t="str">
        <f>'7PSourceSummary'!$D$2</f>
        <v>DHP</v>
      </c>
      <c r="D10" s="182" t="s">
        <v>424</v>
      </c>
      <c r="E10" s="183" t="str">
        <f>'SC-Retro'!$A$9</f>
        <v>HVAC</v>
      </c>
      <c r="F10" s="210">
        <f t="shared" si="1"/>
        <v>1.5403925276420553E-3</v>
      </c>
      <c r="G10" s="184">
        <f>INDEX('SC-Retro'!$A$61:$D$78,MATCH($J10,'SC-Retro'!$D$61:$D$78,0),1)</f>
        <v>4.3122963133707319</v>
      </c>
      <c r="H10" s="184">
        <f>INDEX('SC-Retro'!$A$61:$D$78,MATCH($J10,'SC-Retro'!$D$61:$D$78,0),2)</f>
        <v>62.530520975656692</v>
      </c>
      <c r="I10" s="185" t="str">
        <f>'SC-Retro'!C68</f>
        <v>School K-12</v>
      </c>
      <c r="J10" s="185" t="str">
        <f>'SC-Retro'!D68</f>
        <v>DHP-Retro-School K-12</v>
      </c>
      <c r="K10" s="186">
        <f ca="1">'SC-Retro'!E68</f>
        <v>2.094103779450275E-4</v>
      </c>
      <c r="L10" s="186">
        <f ca="1">'SC-Retro'!F68</f>
        <v>3.2782406483393461E-4</v>
      </c>
      <c r="M10" s="186">
        <f ca="1">'SC-Retro'!G68</f>
        <v>6.5295997233623111E-4</v>
      </c>
      <c r="N10" s="186">
        <f ca="1">'SC-Retro'!H68</f>
        <v>1.1379949637868923E-3</v>
      </c>
      <c r="O10" s="186">
        <f ca="1">'SC-Retro'!I68</f>
        <v>1.7629565091216803E-3</v>
      </c>
      <c r="P10" s="186">
        <f ca="1">'SC-Retro'!J68</f>
        <v>2.4580197424079924E-3</v>
      </c>
      <c r="Q10" s="186">
        <f ca="1">'SC-Retro'!K68</f>
        <v>3.1155623691361536E-3</v>
      </c>
      <c r="R10" s="186">
        <f ca="1">'SC-Retro'!L68</f>
        <v>3.6199199906598117E-3</v>
      </c>
      <c r="S10" s="186">
        <f ca="1">'SC-Retro'!M68</f>
        <v>3.8823920355210359E-3</v>
      </c>
      <c r="T10" s="186">
        <f ca="1">'SC-Retro'!N68</f>
        <v>3.8664742281753987E-3</v>
      </c>
      <c r="U10" s="186">
        <f ca="1">'SC-Retro'!O68</f>
        <v>3.5939135715838907E-3</v>
      </c>
      <c r="V10" s="186">
        <f ca="1">'SC-Retro'!P68</f>
        <v>3.1317812101978441E-3</v>
      </c>
      <c r="W10" s="186">
        <f ca="1">'SC-Retro'!Q68</f>
        <v>2.5685395706649674E-3</v>
      </c>
      <c r="X10" s="186">
        <f ca="1">'SC-Retro'!R68</f>
        <v>1.9895622121085224E-3</v>
      </c>
      <c r="Y10" s="186">
        <f ca="1">'SC-Retro'!S68</f>
        <v>1.4599826367654928E-3</v>
      </c>
      <c r="Z10" s="186">
        <f ca="1">'SC-Retro'!T68</f>
        <v>1.017797695568324E-3</v>
      </c>
      <c r="AA10" s="186">
        <f ca="1">'SC-Retro'!U68</f>
        <v>6.7574981667766257E-4</v>
      </c>
      <c r="AB10" s="186">
        <f ca="1">'SC-Retro'!V68</f>
        <v>4.2825951790954528E-4</v>
      </c>
      <c r="AC10" s="186">
        <f ca="1">'SC-Retro'!W68</f>
        <v>2.5961091975677071E-4</v>
      </c>
      <c r="AD10" s="186">
        <f ca="1">'SC-Retro'!X68</f>
        <v>1.508188004083575E-4</v>
      </c>
      <c r="AE10" s="186">
        <f ca="1">'SC-Retro'!Y68</f>
        <v>3.5011526201208197E-2</v>
      </c>
      <c r="AF10" s="225">
        <f t="shared" si="2"/>
        <v>0.52957918178796515</v>
      </c>
      <c r="AG10" s="225">
        <f t="shared" si="2"/>
        <v>0.34791737564027697</v>
      </c>
      <c r="AH10" s="225">
        <f t="shared" si="2"/>
        <v>0.25773155954303562</v>
      </c>
      <c r="AI10" s="225">
        <f t="shared" si="2"/>
        <v>0.17827723720392794</v>
      </c>
      <c r="AJ10" s="225">
        <f t="shared" si="2"/>
        <v>8.7634468812687591E-2</v>
      </c>
      <c r="AK10" s="225">
        <f t="shared" si="2"/>
        <v>5.8595498726719451E-2</v>
      </c>
      <c r="AL10" s="225">
        <f t="shared" si="2"/>
        <v>4.729760318106277E-2</v>
      </c>
      <c r="AM10" s="225">
        <f t="shared" si="2"/>
        <v>4.8582532793503601E-2</v>
      </c>
      <c r="AN10" s="225">
        <f t="shared" si="2"/>
        <v>4.6746646890532671E-2</v>
      </c>
      <c r="AO10" s="225">
        <f t="shared" si="2"/>
        <v>8.3579215886448996E-2</v>
      </c>
      <c r="AP10" s="225">
        <f t="shared" si="3"/>
        <v>0.18734995752441971</v>
      </c>
      <c r="AQ10" s="225">
        <f t="shared" si="3"/>
        <v>0.48351635041743002</v>
      </c>
      <c r="AR10" s="225">
        <f t="shared" si="3"/>
        <v>0</v>
      </c>
      <c r="AS10" s="225">
        <f t="shared" si="3"/>
        <v>0.41490417048294342</v>
      </c>
      <c r="AT10" s="225">
        <f t="shared" si="3"/>
        <v>0.26232971300100077</v>
      </c>
      <c r="AU10" s="225">
        <f t="shared" si="3"/>
        <v>0.22698939458683781</v>
      </c>
      <c r="AV10" s="225">
        <f t="shared" si="3"/>
        <v>0.21066880467452026</v>
      </c>
      <c r="AW10" s="225">
        <f t="shared" si="3"/>
        <v>0.10976779686158578</v>
      </c>
      <c r="AX10" s="225">
        <f t="shared" si="3"/>
        <v>4.8885304404638535E-2</v>
      </c>
      <c r="AY10" s="225">
        <f t="shared" si="3"/>
        <v>4.0204608941116195E-2</v>
      </c>
      <c r="AZ10" s="225">
        <f t="shared" si="3"/>
        <v>3.3568991848748099E-2</v>
      </c>
      <c r="BA10" s="225">
        <f t="shared" si="3"/>
        <v>4.0593391778953519E-2</v>
      </c>
      <c r="BB10" s="225">
        <f t="shared" si="3"/>
        <v>5.9291779107953212E-2</v>
      </c>
      <c r="BC10" s="225">
        <f t="shared" si="3"/>
        <v>0.14480935713144655</v>
      </c>
      <c r="BD10" s="225">
        <f t="shared" si="3"/>
        <v>0.36347537214297637</v>
      </c>
    </row>
    <row r="11" spans="1:56" ht="15">
      <c r="A11" s="182" t="str">
        <f>VLOOKUP(CONCATENATE($C11,"-",$B11),[1]ACHIEV!$B$19:$C$100,2,FALSE)</f>
        <v>Retro3Slow</v>
      </c>
      <c r="B11" s="182" t="str">
        <f>'SC-Retro'!$C$7</f>
        <v>Retro</v>
      </c>
      <c r="C11" s="182" t="str">
        <f>'7PSourceSummary'!$D$2</f>
        <v>DHP</v>
      </c>
      <c r="D11" s="182" t="s">
        <v>424</v>
      </c>
      <c r="E11" s="183" t="str">
        <f>'SC-Retro'!$A$9</f>
        <v>HVAC</v>
      </c>
      <c r="F11" s="210">
        <f t="shared" si="1"/>
        <v>1.5403925276420553E-3</v>
      </c>
      <c r="G11" s="184">
        <f>INDEX('SC-Retro'!$A$61:$D$78,MATCH($J11,'SC-Retro'!$D$61:$D$78,0),1)</f>
        <v>4.3122963133707319</v>
      </c>
      <c r="H11" s="184">
        <f>INDEX('SC-Retro'!$A$61:$D$78,MATCH($J11,'SC-Retro'!$D$61:$D$78,0),2)</f>
        <v>62.530520975656692</v>
      </c>
      <c r="I11" s="185" t="str">
        <f>'SC-Retro'!C69</f>
        <v>University</v>
      </c>
      <c r="J11" s="185" t="str">
        <f>'SC-Retro'!D69</f>
        <v>DHP-Retro-University</v>
      </c>
      <c r="K11" s="186">
        <f ca="1">'SC-Retro'!E69</f>
        <v>0</v>
      </c>
      <c r="L11" s="186">
        <f ca="1">'SC-Retro'!F69</f>
        <v>0</v>
      </c>
      <c r="M11" s="186">
        <f ca="1">'SC-Retro'!G69</f>
        <v>0</v>
      </c>
      <c r="N11" s="186">
        <f ca="1">'SC-Retro'!H69</f>
        <v>0</v>
      </c>
      <c r="O11" s="186">
        <f ca="1">'SC-Retro'!I69</f>
        <v>0</v>
      </c>
      <c r="P11" s="186">
        <f ca="1">'SC-Retro'!J69</f>
        <v>0</v>
      </c>
      <c r="Q11" s="186">
        <f ca="1">'SC-Retro'!K69</f>
        <v>0</v>
      </c>
      <c r="R11" s="186">
        <f ca="1">'SC-Retro'!L69</f>
        <v>0</v>
      </c>
      <c r="S11" s="186">
        <f ca="1">'SC-Retro'!M69</f>
        <v>0</v>
      </c>
      <c r="T11" s="186">
        <f ca="1">'SC-Retro'!N69</f>
        <v>0</v>
      </c>
      <c r="U11" s="186">
        <f ca="1">'SC-Retro'!O69</f>
        <v>0</v>
      </c>
      <c r="V11" s="186">
        <f ca="1">'SC-Retro'!P69</f>
        <v>0</v>
      </c>
      <c r="W11" s="186">
        <f ca="1">'SC-Retro'!Q69</f>
        <v>0</v>
      </c>
      <c r="X11" s="186">
        <f ca="1">'SC-Retro'!R69</f>
        <v>0</v>
      </c>
      <c r="Y11" s="186">
        <f ca="1">'SC-Retro'!S69</f>
        <v>0</v>
      </c>
      <c r="Z11" s="186">
        <f ca="1">'SC-Retro'!T69</f>
        <v>0</v>
      </c>
      <c r="AA11" s="186">
        <f ca="1">'SC-Retro'!U69</f>
        <v>0</v>
      </c>
      <c r="AB11" s="186">
        <f ca="1">'SC-Retro'!V69</f>
        <v>0</v>
      </c>
      <c r="AC11" s="186">
        <f ca="1">'SC-Retro'!W69</f>
        <v>0</v>
      </c>
      <c r="AD11" s="186">
        <f ca="1">'SC-Retro'!X69</f>
        <v>0</v>
      </c>
      <c r="AE11" s="186">
        <f ca="1">'SC-Retro'!Y69</f>
        <v>0</v>
      </c>
      <c r="AF11" s="225">
        <f t="shared" si="2"/>
        <v>0.52957918178796515</v>
      </c>
      <c r="AG11" s="225">
        <f t="shared" si="2"/>
        <v>0.34791737564027697</v>
      </c>
      <c r="AH11" s="225">
        <f t="shared" si="2"/>
        <v>0.25773155954303562</v>
      </c>
      <c r="AI11" s="225">
        <f t="shared" si="2"/>
        <v>0.17827723720392794</v>
      </c>
      <c r="AJ11" s="225">
        <f t="shared" si="2"/>
        <v>8.7634468812687591E-2</v>
      </c>
      <c r="AK11" s="225">
        <f t="shared" si="2"/>
        <v>5.8595498726719451E-2</v>
      </c>
      <c r="AL11" s="225">
        <f t="shared" si="2"/>
        <v>4.729760318106277E-2</v>
      </c>
      <c r="AM11" s="225">
        <f t="shared" si="2"/>
        <v>4.8582532793503601E-2</v>
      </c>
      <c r="AN11" s="225">
        <f t="shared" si="2"/>
        <v>4.6746646890532671E-2</v>
      </c>
      <c r="AO11" s="225">
        <f t="shared" si="2"/>
        <v>8.3579215886448996E-2</v>
      </c>
      <c r="AP11" s="225">
        <f t="shared" si="3"/>
        <v>0.18734995752441971</v>
      </c>
      <c r="AQ11" s="225">
        <f t="shared" si="3"/>
        <v>0.48351635041743002</v>
      </c>
      <c r="AR11" s="225">
        <f t="shared" si="3"/>
        <v>0</v>
      </c>
      <c r="AS11" s="225">
        <f t="shared" si="3"/>
        <v>0.41490417048294342</v>
      </c>
      <c r="AT11" s="225">
        <f t="shared" si="3"/>
        <v>0.26232971300100077</v>
      </c>
      <c r="AU11" s="225">
        <f t="shared" si="3"/>
        <v>0.22698939458683781</v>
      </c>
      <c r="AV11" s="225">
        <f t="shared" si="3"/>
        <v>0.21066880467452026</v>
      </c>
      <c r="AW11" s="225">
        <f t="shared" si="3"/>
        <v>0.10976779686158578</v>
      </c>
      <c r="AX11" s="225">
        <f t="shared" si="3"/>
        <v>4.8885304404638535E-2</v>
      </c>
      <c r="AY11" s="225">
        <f t="shared" si="3"/>
        <v>4.0204608941116195E-2</v>
      </c>
      <c r="AZ11" s="225">
        <f t="shared" si="3"/>
        <v>3.3568991848748099E-2</v>
      </c>
      <c r="BA11" s="225">
        <f t="shared" si="3"/>
        <v>4.0593391778953519E-2</v>
      </c>
      <c r="BB11" s="225">
        <f t="shared" si="3"/>
        <v>5.9291779107953212E-2</v>
      </c>
      <c r="BC11" s="225">
        <f t="shared" si="3"/>
        <v>0.14480935713144655</v>
      </c>
      <c r="BD11" s="225">
        <f t="shared" si="3"/>
        <v>0.36347537214297637</v>
      </c>
    </row>
    <row r="12" spans="1:56" ht="15">
      <c r="A12" s="182" t="str">
        <f>VLOOKUP(CONCATENATE($C12,"-",$B12),[1]ACHIEV!$B$19:$C$100,2,FALSE)</f>
        <v>Retro3Slow</v>
      </c>
      <c r="B12" s="182" t="str">
        <f>'SC-Retro'!$C$7</f>
        <v>Retro</v>
      </c>
      <c r="C12" s="182" t="str">
        <f>'7PSourceSummary'!$D$2</f>
        <v>DHP</v>
      </c>
      <c r="D12" s="182" t="s">
        <v>424</v>
      </c>
      <c r="E12" s="183" t="str">
        <f>'SC-Retro'!$A$9</f>
        <v>HVAC</v>
      </c>
      <c r="F12" s="210">
        <f t="shared" si="1"/>
        <v>1.5403925276420553E-3</v>
      </c>
      <c r="G12" s="184">
        <f>INDEX('SC-Retro'!$A$61:$D$78,MATCH($J12,'SC-Retro'!$D$61:$D$78,0),1)</f>
        <v>4.3122963133707319</v>
      </c>
      <c r="H12" s="184">
        <f>INDEX('SC-Retro'!$A$61:$D$78,MATCH($J12,'SC-Retro'!$D$61:$D$78,0),2)</f>
        <v>62.530520975656692</v>
      </c>
      <c r="I12" s="185" t="str">
        <f>'SC-Retro'!C70</f>
        <v>Warehouse</v>
      </c>
      <c r="J12" s="185" t="str">
        <f>'SC-Retro'!D70</f>
        <v>DHP-Retro-Warehouse</v>
      </c>
      <c r="K12" s="186">
        <f ca="1">'SC-Retro'!E70</f>
        <v>4.2425331284827606E-3</v>
      </c>
      <c r="L12" s="186">
        <f ca="1">'SC-Retro'!F70</f>
        <v>6.6441934784570262E-3</v>
      </c>
      <c r="M12" s="186">
        <f ca="1">'SC-Retro'!G70</f>
        <v>1.3239219925173474E-2</v>
      </c>
      <c r="N12" s="186">
        <f ca="1">'SC-Retro'!H70</f>
        <v>2.3082910920038086E-2</v>
      </c>
      <c r="O12" s="186">
        <f ca="1">'SC-Retro'!I70</f>
        <v>3.5773895343875005E-2</v>
      </c>
      <c r="P12" s="186">
        <f ca="1">'SC-Retro'!J70</f>
        <v>4.9898144703543708E-2</v>
      </c>
      <c r="Q12" s="186">
        <f ca="1">'SC-Retro'!K70</f>
        <v>6.3271754723088075E-2</v>
      </c>
      <c r="R12" s="186">
        <f ca="1">'SC-Retro'!L70</f>
        <v>7.3543924102381419E-2</v>
      </c>
      <c r="S12" s="186">
        <f ca="1">'SC-Retro'!M70</f>
        <v>7.8908104781910446E-2</v>
      </c>
      <c r="T12" s="186">
        <f ca="1">'SC-Retro'!N70</f>
        <v>7.8616144794217371E-2</v>
      </c>
      <c r="U12" s="186">
        <f ca="1">'SC-Retro'!O70</f>
        <v>7.3103580721246925E-2</v>
      </c>
      <c r="V12" s="186">
        <f ca="1">'SC-Retro'!P70</f>
        <v>6.3728960288505956E-2</v>
      </c>
      <c r="W12" s="186">
        <f ca="1">'SC-Retro'!Q70</f>
        <v>5.2288487288008112E-2</v>
      </c>
      <c r="X12" s="186">
        <f ca="1">'SC-Retro'!R70</f>
        <v>4.0518348799477535E-2</v>
      </c>
      <c r="Y12" s="186">
        <f ca="1">'SC-Retro'!S70</f>
        <v>2.974515961709864E-2</v>
      </c>
      <c r="Z12" s="186">
        <f ca="1">'SC-Retro'!T70</f>
        <v>2.0744571768560677E-2</v>
      </c>
      <c r="AA12" s="186">
        <f ca="1">'SC-Retro'!U70</f>
        <v>1.3778544568678004E-2</v>
      </c>
      <c r="AB12" s="186">
        <f ca="1">'SC-Retro'!V70</f>
        <v>8.7357225160379481E-3</v>
      </c>
      <c r="AC12" s="186">
        <f ca="1">'SC-Retro'!W70</f>
        <v>5.2977219477479383E-3</v>
      </c>
      <c r="AD12" s="186">
        <f ca="1">'SC-Retro'!X70</f>
        <v>3.078903552982262E-3</v>
      </c>
      <c r="AE12" s="186">
        <f ca="1">'SC-Retro'!Y70</f>
        <v>0.71474585478971897</v>
      </c>
      <c r="AF12" s="225">
        <f t="shared" si="2"/>
        <v>0.52957918178796515</v>
      </c>
      <c r="AG12" s="225">
        <f t="shared" si="2"/>
        <v>0.34791737564027697</v>
      </c>
      <c r="AH12" s="225">
        <f t="shared" si="2"/>
        <v>0.25773155954303562</v>
      </c>
      <c r="AI12" s="225">
        <f t="shared" si="2"/>
        <v>0.17827723720392794</v>
      </c>
      <c r="AJ12" s="225">
        <f t="shared" si="2"/>
        <v>8.7634468812687591E-2</v>
      </c>
      <c r="AK12" s="225">
        <f t="shared" si="2"/>
        <v>5.8595498726719451E-2</v>
      </c>
      <c r="AL12" s="225">
        <f t="shared" si="2"/>
        <v>4.729760318106277E-2</v>
      </c>
      <c r="AM12" s="225">
        <f t="shared" si="2"/>
        <v>4.8582532793503601E-2</v>
      </c>
      <c r="AN12" s="225">
        <f t="shared" si="2"/>
        <v>4.6746646890532671E-2</v>
      </c>
      <c r="AO12" s="225">
        <f t="shared" si="2"/>
        <v>8.3579215886448996E-2</v>
      </c>
      <c r="AP12" s="225">
        <f t="shared" si="3"/>
        <v>0.18734995752441971</v>
      </c>
      <c r="AQ12" s="225">
        <f t="shared" si="3"/>
        <v>0.48351635041743002</v>
      </c>
      <c r="AR12" s="225">
        <f t="shared" si="3"/>
        <v>0</v>
      </c>
      <c r="AS12" s="225">
        <f t="shared" si="3"/>
        <v>0.41490417048294342</v>
      </c>
      <c r="AT12" s="225">
        <f t="shared" si="3"/>
        <v>0.26232971300100077</v>
      </c>
      <c r="AU12" s="225">
        <f t="shared" si="3"/>
        <v>0.22698939458683781</v>
      </c>
      <c r="AV12" s="225">
        <f t="shared" si="3"/>
        <v>0.21066880467452026</v>
      </c>
      <c r="AW12" s="225">
        <f t="shared" si="3"/>
        <v>0.10976779686158578</v>
      </c>
      <c r="AX12" s="225">
        <f t="shared" si="3"/>
        <v>4.8885304404638535E-2</v>
      </c>
      <c r="AY12" s="225">
        <f t="shared" si="3"/>
        <v>4.0204608941116195E-2</v>
      </c>
      <c r="AZ12" s="225">
        <f t="shared" si="3"/>
        <v>3.3568991848748099E-2</v>
      </c>
      <c r="BA12" s="225">
        <f t="shared" si="3"/>
        <v>4.0593391778953519E-2</v>
      </c>
      <c r="BB12" s="225">
        <f t="shared" si="3"/>
        <v>5.9291779107953212E-2</v>
      </c>
      <c r="BC12" s="225">
        <f t="shared" si="3"/>
        <v>0.14480935713144655</v>
      </c>
      <c r="BD12" s="225">
        <f t="shared" si="3"/>
        <v>0.36347537214297637</v>
      </c>
    </row>
    <row r="13" spans="1:56" ht="15">
      <c r="A13" s="182" t="str">
        <f>VLOOKUP(CONCATENATE($C13,"-",$B13),[1]ACHIEV!$B$19:$C$100,2,FALSE)</f>
        <v>Retro3Slow</v>
      </c>
      <c r="B13" s="182" t="str">
        <f>'SC-Retro'!$C$7</f>
        <v>Retro</v>
      </c>
      <c r="C13" s="182" t="str">
        <f>'7PSourceSummary'!$D$2</f>
        <v>DHP</v>
      </c>
      <c r="D13" s="182" t="s">
        <v>424</v>
      </c>
      <c r="E13" s="183" t="str">
        <f>'SC-Retro'!$A$9</f>
        <v>HVAC</v>
      </c>
      <c r="F13" s="210">
        <f t="shared" si="1"/>
        <v>1.5403925276420553E-3</v>
      </c>
      <c r="G13" s="184">
        <f>INDEX('SC-Retro'!$A$61:$D$78,MATCH($J13,'SC-Retro'!$D$61:$D$78,0),1)</f>
        <v>4.3122963133707319</v>
      </c>
      <c r="H13" s="184">
        <f>INDEX('SC-Retro'!$A$61:$D$78,MATCH($J13,'SC-Retro'!$D$61:$D$78,0),2)</f>
        <v>62.530520975656692</v>
      </c>
      <c r="I13" s="185" t="str">
        <f>'SC-Retro'!C71</f>
        <v>Supermarket</v>
      </c>
      <c r="J13" s="185" t="str">
        <f>'SC-Retro'!D71</f>
        <v>DHP-Retro-Supermarket</v>
      </c>
      <c r="K13" s="186">
        <f ca="1">'SC-Retro'!E71</f>
        <v>0</v>
      </c>
      <c r="L13" s="186">
        <f ca="1">'SC-Retro'!F71</f>
        <v>0</v>
      </c>
      <c r="M13" s="186">
        <f ca="1">'SC-Retro'!G71</f>
        <v>0</v>
      </c>
      <c r="N13" s="186">
        <f ca="1">'SC-Retro'!H71</f>
        <v>0</v>
      </c>
      <c r="O13" s="186">
        <f ca="1">'SC-Retro'!I71</f>
        <v>0</v>
      </c>
      <c r="P13" s="186">
        <f ca="1">'SC-Retro'!J71</f>
        <v>0</v>
      </c>
      <c r="Q13" s="186">
        <f ca="1">'SC-Retro'!K71</f>
        <v>0</v>
      </c>
      <c r="R13" s="186">
        <f ca="1">'SC-Retro'!L71</f>
        <v>0</v>
      </c>
      <c r="S13" s="186">
        <f ca="1">'SC-Retro'!M71</f>
        <v>0</v>
      </c>
      <c r="T13" s="186">
        <f ca="1">'SC-Retro'!N71</f>
        <v>0</v>
      </c>
      <c r="U13" s="186">
        <f ca="1">'SC-Retro'!O71</f>
        <v>0</v>
      </c>
      <c r="V13" s="186">
        <f ca="1">'SC-Retro'!P71</f>
        <v>0</v>
      </c>
      <c r="W13" s="186">
        <f ca="1">'SC-Retro'!Q71</f>
        <v>0</v>
      </c>
      <c r="X13" s="186">
        <f ca="1">'SC-Retro'!R71</f>
        <v>0</v>
      </c>
      <c r="Y13" s="186">
        <f ca="1">'SC-Retro'!S71</f>
        <v>0</v>
      </c>
      <c r="Z13" s="186">
        <f ca="1">'SC-Retro'!T71</f>
        <v>0</v>
      </c>
      <c r="AA13" s="186">
        <f ca="1">'SC-Retro'!U71</f>
        <v>0</v>
      </c>
      <c r="AB13" s="186">
        <f ca="1">'SC-Retro'!V71</f>
        <v>0</v>
      </c>
      <c r="AC13" s="186">
        <f ca="1">'SC-Retro'!W71</f>
        <v>0</v>
      </c>
      <c r="AD13" s="186">
        <f ca="1">'SC-Retro'!X71</f>
        <v>0</v>
      </c>
      <c r="AE13" s="186">
        <f ca="1">'SC-Retro'!Y71</f>
        <v>0</v>
      </c>
      <c r="AF13" s="225">
        <f t="shared" ref="AF13:AO28" si="4">VLOOKUP($J13,MeasureOutputR,COLUMN()-17,FALSE)</f>
        <v>0.52957918178796515</v>
      </c>
      <c r="AG13" s="225">
        <f t="shared" si="4"/>
        <v>0.34791737564027697</v>
      </c>
      <c r="AH13" s="225">
        <f t="shared" si="4"/>
        <v>0.25773155954303562</v>
      </c>
      <c r="AI13" s="225">
        <f t="shared" si="4"/>
        <v>0.17827723720392794</v>
      </c>
      <c r="AJ13" s="225">
        <f t="shared" si="4"/>
        <v>8.7634468812687591E-2</v>
      </c>
      <c r="AK13" s="225">
        <f t="shared" si="4"/>
        <v>5.8595498726719451E-2</v>
      </c>
      <c r="AL13" s="225">
        <f t="shared" si="4"/>
        <v>4.729760318106277E-2</v>
      </c>
      <c r="AM13" s="225">
        <f t="shared" si="4"/>
        <v>4.8582532793503601E-2</v>
      </c>
      <c r="AN13" s="225">
        <f t="shared" si="4"/>
        <v>4.6746646890532671E-2</v>
      </c>
      <c r="AO13" s="225">
        <f t="shared" si="4"/>
        <v>8.3579215886448996E-2</v>
      </c>
      <c r="AP13" s="225">
        <f t="shared" ref="AP13:BD28" si="5">VLOOKUP($J13,MeasureOutputR,COLUMN()-17,FALSE)</f>
        <v>0.18734995752441971</v>
      </c>
      <c r="AQ13" s="225">
        <f t="shared" si="5"/>
        <v>0.48351635041743002</v>
      </c>
      <c r="AR13" s="225">
        <f t="shared" si="5"/>
        <v>0</v>
      </c>
      <c r="AS13" s="225">
        <f t="shared" si="5"/>
        <v>0.41490417048294342</v>
      </c>
      <c r="AT13" s="225">
        <f t="shared" si="5"/>
        <v>0.26232971300100077</v>
      </c>
      <c r="AU13" s="225">
        <f t="shared" si="5"/>
        <v>0.22698939458683781</v>
      </c>
      <c r="AV13" s="225">
        <f t="shared" si="5"/>
        <v>0.21066880467452026</v>
      </c>
      <c r="AW13" s="225">
        <f t="shared" si="5"/>
        <v>0.10976779686158578</v>
      </c>
      <c r="AX13" s="225">
        <f t="shared" si="5"/>
        <v>4.8885304404638535E-2</v>
      </c>
      <c r="AY13" s="225">
        <f t="shared" si="5"/>
        <v>4.0204608941116195E-2</v>
      </c>
      <c r="AZ13" s="225">
        <f t="shared" si="5"/>
        <v>3.3568991848748099E-2</v>
      </c>
      <c r="BA13" s="225">
        <f t="shared" si="5"/>
        <v>4.0593391778953519E-2</v>
      </c>
      <c r="BB13" s="225">
        <f t="shared" si="5"/>
        <v>5.9291779107953212E-2</v>
      </c>
      <c r="BC13" s="225">
        <f t="shared" si="5"/>
        <v>0.14480935713144655</v>
      </c>
      <c r="BD13" s="225">
        <f t="shared" si="5"/>
        <v>0.36347537214297637</v>
      </c>
    </row>
    <row r="14" spans="1:56" ht="15">
      <c r="A14" s="182" t="str">
        <f>VLOOKUP(CONCATENATE($C14,"-",$B14),[1]ACHIEV!$B$19:$C$100,2,FALSE)</f>
        <v>Retro3Slow</v>
      </c>
      <c r="B14" s="182" t="str">
        <f>'SC-Retro'!$C$7</f>
        <v>Retro</v>
      </c>
      <c r="C14" s="182" t="str">
        <f>'7PSourceSummary'!$D$2</f>
        <v>DHP</v>
      </c>
      <c r="D14" s="182" t="s">
        <v>424</v>
      </c>
      <c r="E14" s="183" t="str">
        <f>'SC-Retro'!$A$9</f>
        <v>HVAC</v>
      </c>
      <c r="F14" s="210">
        <f t="shared" si="1"/>
        <v>1.5403925276420553E-3</v>
      </c>
      <c r="G14" s="184">
        <f>INDEX('SC-Retro'!$A$61:$D$78,MATCH($J14,'SC-Retro'!$D$61:$D$78,0),1)</f>
        <v>4.3122963133707319</v>
      </c>
      <c r="H14" s="184">
        <f>INDEX('SC-Retro'!$A$61:$D$78,MATCH($J14,'SC-Retro'!$D$61:$D$78,0),2)</f>
        <v>62.530520975656692</v>
      </c>
      <c r="I14" s="185" t="str">
        <f>'SC-Retro'!C72</f>
        <v>MiniMart</v>
      </c>
      <c r="J14" s="185" t="str">
        <f>'SC-Retro'!D72</f>
        <v>DHP-Retro-MiniMart</v>
      </c>
      <c r="K14" s="186">
        <f ca="1">'SC-Retro'!E72</f>
        <v>2.8502024881688292E-3</v>
      </c>
      <c r="L14" s="186">
        <f ca="1">'SC-Retro'!F72</f>
        <v>4.4591069612795837E-3</v>
      </c>
      <c r="M14" s="186">
        <f ca="1">'SC-Retro'!G72</f>
        <v>8.8761199528446921E-3</v>
      </c>
      <c r="N14" s="186">
        <f ca="1">'SC-Retro'!H72</f>
        <v>1.545989316666772E-2</v>
      </c>
      <c r="O14" s="186">
        <f ca="1">'SC-Retro'!I72</f>
        <v>2.3935212732543846E-2</v>
      </c>
      <c r="P14" s="186">
        <f ca="1">'SC-Retro'!J72</f>
        <v>3.3351133939824723E-2</v>
      </c>
      <c r="Q14" s="186">
        <f ca="1">'SC-Retro'!K72</f>
        <v>4.224654838425479E-2</v>
      </c>
      <c r="R14" s="186">
        <f ca="1">'SC-Retro'!L72</f>
        <v>4.9055002121861292E-2</v>
      </c>
      <c r="S14" s="186">
        <f ca="1">'SC-Retro'!M72</f>
        <v>5.2579113474295794E-2</v>
      </c>
      <c r="T14" s="186">
        <f ca="1">'SC-Retro'!N72</f>
        <v>5.2330940058697116E-2</v>
      </c>
      <c r="U14" s="186">
        <f ca="1">'SC-Retro'!O72</f>
        <v>4.8611675486845439E-2</v>
      </c>
      <c r="V14" s="186">
        <f ca="1">'SC-Retro'!P72</f>
        <v>4.2334449831229047E-2</v>
      </c>
      <c r="W14" s="186">
        <f ca="1">'SC-Retro'!Q72</f>
        <v>3.4699108070138748E-2</v>
      </c>
      <c r="X14" s="186">
        <f ca="1">'SC-Retro'!R72</f>
        <v>2.686081088448157E-2</v>
      </c>
      <c r="Y14" s="186">
        <f ca="1">'SC-Retro'!S72</f>
        <v>1.9698757368394552E-2</v>
      </c>
      <c r="Z14" s="186">
        <f ca="1">'SC-Retro'!T72</f>
        <v>1.3724045463530963E-2</v>
      </c>
      <c r="AA14" s="186">
        <f ca="1">'SC-Retro'!U72</f>
        <v>9.1061786459620628E-3</v>
      </c>
      <c r="AB14" s="186">
        <f ca="1">'SC-Retro'!V72</f>
        <v>5.767489307206543E-3</v>
      </c>
      <c r="AC14" s="186">
        <f ca="1">'SC-Retro'!W72</f>
        <v>3.4940754177162068E-3</v>
      </c>
      <c r="AD14" s="186">
        <f ca="1">'SC-Retro'!X72</f>
        <v>2.0285903060175796E-3</v>
      </c>
      <c r="AE14" s="186">
        <f ca="1">'SC-Retro'!Y72</f>
        <v>0.47092300468075937</v>
      </c>
      <c r="AF14" s="225">
        <f t="shared" si="4"/>
        <v>0.52957918178796515</v>
      </c>
      <c r="AG14" s="225">
        <f t="shared" si="4"/>
        <v>0.34791737564027697</v>
      </c>
      <c r="AH14" s="225">
        <f t="shared" si="4"/>
        <v>0.25773155954303562</v>
      </c>
      <c r="AI14" s="225">
        <f t="shared" si="4"/>
        <v>0.17827723720392794</v>
      </c>
      <c r="AJ14" s="225">
        <f t="shared" si="4"/>
        <v>8.7634468812687591E-2</v>
      </c>
      <c r="AK14" s="225">
        <f t="shared" si="4"/>
        <v>5.8595498726719451E-2</v>
      </c>
      <c r="AL14" s="225">
        <f t="shared" si="4"/>
        <v>4.729760318106277E-2</v>
      </c>
      <c r="AM14" s="225">
        <f t="shared" si="4"/>
        <v>4.8582532793503601E-2</v>
      </c>
      <c r="AN14" s="225">
        <f t="shared" si="4"/>
        <v>4.6746646890532671E-2</v>
      </c>
      <c r="AO14" s="225">
        <f t="shared" si="4"/>
        <v>8.3579215886448996E-2</v>
      </c>
      <c r="AP14" s="225">
        <f t="shared" si="5"/>
        <v>0.18734995752441971</v>
      </c>
      <c r="AQ14" s="225">
        <f t="shared" si="5"/>
        <v>0.48351635041743002</v>
      </c>
      <c r="AR14" s="225">
        <f t="shared" si="5"/>
        <v>0</v>
      </c>
      <c r="AS14" s="225">
        <f t="shared" si="5"/>
        <v>0.41490417048294342</v>
      </c>
      <c r="AT14" s="225">
        <f t="shared" si="5"/>
        <v>0.26232971300100077</v>
      </c>
      <c r="AU14" s="225">
        <f t="shared" si="5"/>
        <v>0.22698939458683781</v>
      </c>
      <c r="AV14" s="225">
        <f t="shared" si="5"/>
        <v>0.21066880467452026</v>
      </c>
      <c r="AW14" s="225">
        <f t="shared" si="5"/>
        <v>0.10976779686158578</v>
      </c>
      <c r="AX14" s="225">
        <f t="shared" si="5"/>
        <v>4.8885304404638535E-2</v>
      </c>
      <c r="AY14" s="225">
        <f t="shared" si="5"/>
        <v>4.0204608941116195E-2</v>
      </c>
      <c r="AZ14" s="225">
        <f t="shared" si="5"/>
        <v>3.3568991848748099E-2</v>
      </c>
      <c r="BA14" s="225">
        <f t="shared" si="5"/>
        <v>4.0593391778953519E-2</v>
      </c>
      <c r="BB14" s="225">
        <f t="shared" si="5"/>
        <v>5.9291779107953212E-2</v>
      </c>
      <c r="BC14" s="225">
        <f t="shared" si="5"/>
        <v>0.14480935713144655</v>
      </c>
      <c r="BD14" s="225">
        <f t="shared" si="5"/>
        <v>0.36347537214297637</v>
      </c>
    </row>
    <row r="15" spans="1:56" ht="15">
      <c r="A15" s="182" t="str">
        <f>VLOOKUP(CONCATENATE($C15,"-",$B15),[1]ACHIEV!$B$19:$C$100,2,FALSE)</f>
        <v>Retro3Slow</v>
      </c>
      <c r="B15" s="182" t="str">
        <f>'SC-Retro'!$C$7</f>
        <v>Retro</v>
      </c>
      <c r="C15" s="182" t="str">
        <f>'7PSourceSummary'!$D$2</f>
        <v>DHP</v>
      </c>
      <c r="D15" s="182" t="s">
        <v>424</v>
      </c>
      <c r="E15" s="183" t="str">
        <f>'SC-Retro'!$A$9</f>
        <v>HVAC</v>
      </c>
      <c r="F15" s="210">
        <f t="shared" si="1"/>
        <v>1.5403925276420553E-3</v>
      </c>
      <c r="G15" s="184">
        <f>INDEX('SC-Retro'!$A$61:$D$78,MATCH($J15,'SC-Retro'!$D$61:$D$78,0),1)</f>
        <v>4.3122963133707319</v>
      </c>
      <c r="H15" s="184">
        <f>INDEX('SC-Retro'!$A$61:$D$78,MATCH($J15,'SC-Retro'!$D$61:$D$78,0),2)</f>
        <v>62.530520975656692</v>
      </c>
      <c r="I15" s="185" t="str">
        <f>'SC-Retro'!C73</f>
        <v>Restaurant</v>
      </c>
      <c r="J15" s="185" t="str">
        <f>'SC-Retro'!D73</f>
        <v>DHP-Retro-Restaurant</v>
      </c>
      <c r="K15" s="186">
        <f ca="1">'SC-Retro'!E73</f>
        <v>3.5020050979388513E-3</v>
      </c>
      <c r="L15" s="186">
        <f ca="1">'SC-Retro'!F73</f>
        <v>5.4788441787826884E-3</v>
      </c>
      <c r="M15" s="186">
        <f ca="1">'SC-Retro'!G73</f>
        <v>1.0905968068517669E-2</v>
      </c>
      <c r="N15" s="186">
        <f ca="1">'SC-Retro'!H73</f>
        <v>1.8995360823659976E-2</v>
      </c>
      <c r="O15" s="186">
        <f ca="1">'SC-Retro'!I73</f>
        <v>2.9408870898668005E-2</v>
      </c>
      <c r="P15" s="186">
        <f ca="1">'SC-Retro'!J73</f>
        <v>4.0978085439236797E-2</v>
      </c>
      <c r="Q15" s="186">
        <f ca="1">'SC-Retro'!K73</f>
        <v>5.1907760387590061E-2</v>
      </c>
      <c r="R15" s="186">
        <f ca="1">'SC-Retro'!L73</f>
        <v>6.0273215051654068E-2</v>
      </c>
      <c r="S15" s="186">
        <f ca="1">'SC-Retro'!M73</f>
        <v>6.4603242820964871E-2</v>
      </c>
      <c r="T15" s="186">
        <f ca="1">'SC-Retro'!N73</f>
        <v>6.4298315514849935E-2</v>
      </c>
      <c r="U15" s="186">
        <f ca="1">'SC-Retro'!O73</f>
        <v>5.9728505634578578E-2</v>
      </c>
      <c r="V15" s="186">
        <f ca="1">'SC-Retro'!P73</f>
        <v>5.20157637019854E-2</v>
      </c>
      <c r="W15" s="186">
        <f ca="1">'SC-Retro'!Q73</f>
        <v>4.263432295072752E-2</v>
      </c>
      <c r="X15" s="186">
        <f ca="1">'SC-Retro'!R73</f>
        <v>3.300351362497788E-2</v>
      </c>
      <c r="Y15" s="186">
        <f ca="1">'SC-Retro'!S73</f>
        <v>2.4203595714176487E-2</v>
      </c>
      <c r="Z15" s="186">
        <f ca="1">'SC-Retro'!T73</f>
        <v>1.6862548319683833E-2</v>
      </c>
      <c r="AA15" s="186">
        <f ca="1">'SC-Retro'!U73</f>
        <v>1.118863806107662E-2</v>
      </c>
      <c r="AB15" s="186">
        <f ca="1">'SC-Retro'!V73</f>
        <v>7.0864358023635006E-3</v>
      </c>
      <c r="AC15" s="186">
        <f ca="1">'SC-Retro'!W73</f>
        <v>4.2931230241421963E-3</v>
      </c>
      <c r="AD15" s="186">
        <f ca="1">'SC-Retro'!X73</f>
        <v>2.4925013653563583E-3</v>
      </c>
      <c r="AE15" s="186">
        <f ca="1">'SC-Retro'!Y73</f>
        <v>0.5786167017867726</v>
      </c>
      <c r="AF15" s="225">
        <f t="shared" si="4"/>
        <v>0.52957918178796515</v>
      </c>
      <c r="AG15" s="225">
        <f t="shared" si="4"/>
        <v>0.34791737564027697</v>
      </c>
      <c r="AH15" s="225">
        <f t="shared" si="4"/>
        <v>0.25773155954303562</v>
      </c>
      <c r="AI15" s="225">
        <f t="shared" si="4"/>
        <v>0.17827723720392794</v>
      </c>
      <c r="AJ15" s="225">
        <f t="shared" si="4"/>
        <v>8.7634468812687591E-2</v>
      </c>
      <c r="AK15" s="225">
        <f t="shared" si="4"/>
        <v>5.8595498726719451E-2</v>
      </c>
      <c r="AL15" s="225">
        <f t="shared" si="4"/>
        <v>4.729760318106277E-2</v>
      </c>
      <c r="AM15" s="225">
        <f t="shared" si="4"/>
        <v>4.8582532793503601E-2</v>
      </c>
      <c r="AN15" s="225">
        <f t="shared" si="4"/>
        <v>4.6746646890532671E-2</v>
      </c>
      <c r="AO15" s="225">
        <f t="shared" si="4"/>
        <v>8.3579215886448996E-2</v>
      </c>
      <c r="AP15" s="225">
        <f t="shared" si="5"/>
        <v>0.18734995752441971</v>
      </c>
      <c r="AQ15" s="225">
        <f t="shared" si="5"/>
        <v>0.48351635041743002</v>
      </c>
      <c r="AR15" s="225">
        <f t="shared" si="5"/>
        <v>0</v>
      </c>
      <c r="AS15" s="225">
        <f t="shared" si="5"/>
        <v>0.41490417048294342</v>
      </c>
      <c r="AT15" s="225">
        <f t="shared" si="5"/>
        <v>0.26232971300100077</v>
      </c>
      <c r="AU15" s="225">
        <f t="shared" si="5"/>
        <v>0.22698939458683781</v>
      </c>
      <c r="AV15" s="225">
        <f t="shared" si="5"/>
        <v>0.21066880467452026</v>
      </c>
      <c r="AW15" s="225">
        <f t="shared" si="5"/>
        <v>0.10976779686158578</v>
      </c>
      <c r="AX15" s="225">
        <f t="shared" si="5"/>
        <v>4.8885304404638535E-2</v>
      </c>
      <c r="AY15" s="225">
        <f t="shared" si="5"/>
        <v>4.0204608941116195E-2</v>
      </c>
      <c r="AZ15" s="225">
        <f t="shared" si="5"/>
        <v>3.3568991848748099E-2</v>
      </c>
      <c r="BA15" s="225">
        <f t="shared" si="5"/>
        <v>4.0593391778953519E-2</v>
      </c>
      <c r="BB15" s="225">
        <f t="shared" si="5"/>
        <v>5.9291779107953212E-2</v>
      </c>
      <c r="BC15" s="225">
        <f t="shared" si="5"/>
        <v>0.14480935713144655</v>
      </c>
      <c r="BD15" s="225">
        <f t="shared" si="5"/>
        <v>0.36347537214297637</v>
      </c>
    </row>
    <row r="16" spans="1:56" ht="15">
      <c r="A16" s="182" t="str">
        <f>VLOOKUP(CONCATENATE($C16,"-",$B16),[1]ACHIEV!$B$19:$C$100,2,FALSE)</f>
        <v>Retro3Slow</v>
      </c>
      <c r="B16" s="182" t="str">
        <f>'SC-Retro'!$C$7</f>
        <v>Retro</v>
      </c>
      <c r="C16" s="182" t="str">
        <f>'7PSourceSummary'!$D$2</f>
        <v>DHP</v>
      </c>
      <c r="D16" s="182" t="s">
        <v>424</v>
      </c>
      <c r="E16" s="183" t="str">
        <f>'SC-Retro'!$A$9</f>
        <v>HVAC</v>
      </c>
      <c r="F16" s="210">
        <f t="shared" si="1"/>
        <v>1.5403925276420553E-3</v>
      </c>
      <c r="G16" s="184">
        <f>INDEX('SC-Retro'!$A$61:$D$78,MATCH($J16,'SC-Retro'!$D$61:$D$78,0),1)</f>
        <v>4.3122963133707319</v>
      </c>
      <c r="H16" s="184">
        <f>INDEX('SC-Retro'!$A$61:$D$78,MATCH($J16,'SC-Retro'!$D$61:$D$78,0),2)</f>
        <v>62.530520975656692</v>
      </c>
      <c r="I16" s="185" t="str">
        <f>'SC-Retro'!C74</f>
        <v>Lodging</v>
      </c>
      <c r="J16" s="185" t="str">
        <f>'SC-Retro'!D74</f>
        <v>DHP-Retro-Lodging</v>
      </c>
      <c r="K16" s="186">
        <f ca="1">'SC-Retro'!E74</f>
        <v>1.7137041189237152E-2</v>
      </c>
      <c r="L16" s="186">
        <f ca="1">'SC-Retro'!F74</f>
        <v>2.6873187298391232E-2</v>
      </c>
      <c r="M16" s="186">
        <f ca="1">'SC-Retro'!G74</f>
        <v>5.3617383297750197E-2</v>
      </c>
      <c r="N16" s="186">
        <f ca="1">'SC-Retro'!H74</f>
        <v>9.3605227761212342E-2</v>
      </c>
      <c r="O16" s="186">
        <f ca="1">'SC-Retro'!I74</f>
        <v>0.14525867255602176</v>
      </c>
      <c r="P16" s="186">
        <f ca="1">'SC-Retro'!J74</f>
        <v>0.20287407243864208</v>
      </c>
      <c r="Q16" s="186">
        <f ca="1">'SC-Retro'!K74</f>
        <v>0.25758367684609562</v>
      </c>
      <c r="R16" s="186">
        <f ca="1">'SC-Retro'!L74</f>
        <v>0.29979305535860923</v>
      </c>
      <c r="S16" s="186">
        <f ca="1">'SC-Retro'!M74</f>
        <v>0.32207920987388289</v>
      </c>
      <c r="T16" s="186">
        <f ca="1">'SC-Retro'!N74</f>
        <v>0.32130621977018564</v>
      </c>
      <c r="U16" s="186">
        <f ca="1">'SC-Retro'!O74</f>
        <v>0.29916607918655502</v>
      </c>
      <c r="V16" s="186">
        <f ca="1">'SC-Retro'!P74</f>
        <v>0.2611420705219436</v>
      </c>
      <c r="W16" s="186">
        <f ca="1">'SC-Retro'!Q74</f>
        <v>0.21454203610221592</v>
      </c>
      <c r="X16" s="186">
        <f ca="1">'SC-Retro'!R74</f>
        <v>0.16646554961211069</v>
      </c>
      <c r="Y16" s="186">
        <f ca="1">'SC-Retro'!S74</f>
        <v>0.12236444484750471</v>
      </c>
      <c r="Z16" s="186">
        <f ca="1">'SC-Retro'!T74</f>
        <v>8.5449539125909149E-2</v>
      </c>
      <c r="AA16" s="186">
        <f ca="1">'SC-Retro'!U74</f>
        <v>5.6829640154671318E-2</v>
      </c>
      <c r="AB16" s="186">
        <f ca="1">'SC-Retro'!V74</f>
        <v>3.6077522102554674E-2</v>
      </c>
      <c r="AC16" s="186">
        <f ca="1">'SC-Retro'!W74</f>
        <v>2.1907526291005574E-2</v>
      </c>
      <c r="AD16" s="186">
        <f ca="1">'SC-Retro'!X74</f>
        <v>1.2748719799611908E-2</v>
      </c>
      <c r="AE16" s="186">
        <f ca="1">'SC-Retro'!Y74</f>
        <v>2.959525842185653</v>
      </c>
      <c r="AF16" s="225">
        <f t="shared" si="4"/>
        <v>0.52957918178796515</v>
      </c>
      <c r="AG16" s="225">
        <f t="shared" si="4"/>
        <v>0.34791737564027697</v>
      </c>
      <c r="AH16" s="225">
        <f t="shared" si="4"/>
        <v>0.25773155954303562</v>
      </c>
      <c r="AI16" s="225">
        <f t="shared" si="4"/>
        <v>0.17827723720392794</v>
      </c>
      <c r="AJ16" s="225">
        <f t="shared" si="4"/>
        <v>8.7634468812687591E-2</v>
      </c>
      <c r="AK16" s="225">
        <f t="shared" si="4"/>
        <v>5.8595498726719451E-2</v>
      </c>
      <c r="AL16" s="225">
        <f t="shared" si="4"/>
        <v>4.729760318106277E-2</v>
      </c>
      <c r="AM16" s="225">
        <f t="shared" si="4"/>
        <v>4.8582532793503601E-2</v>
      </c>
      <c r="AN16" s="225">
        <f t="shared" si="4"/>
        <v>4.6746646890532671E-2</v>
      </c>
      <c r="AO16" s="225">
        <f t="shared" si="4"/>
        <v>8.3579215886448996E-2</v>
      </c>
      <c r="AP16" s="225">
        <f t="shared" si="5"/>
        <v>0.18734995752441971</v>
      </c>
      <c r="AQ16" s="225">
        <f t="shared" si="5"/>
        <v>0.48351635041743002</v>
      </c>
      <c r="AR16" s="225">
        <f t="shared" si="5"/>
        <v>0</v>
      </c>
      <c r="AS16" s="225">
        <f t="shared" si="5"/>
        <v>0.41490417048294342</v>
      </c>
      <c r="AT16" s="225">
        <f t="shared" si="5"/>
        <v>0.26232971300100077</v>
      </c>
      <c r="AU16" s="225">
        <f t="shared" si="5"/>
        <v>0.22698939458683781</v>
      </c>
      <c r="AV16" s="225">
        <f t="shared" si="5"/>
        <v>0.21066880467452026</v>
      </c>
      <c r="AW16" s="225">
        <f t="shared" si="5"/>
        <v>0.10976779686158578</v>
      </c>
      <c r="AX16" s="225">
        <f t="shared" si="5"/>
        <v>4.8885304404638535E-2</v>
      </c>
      <c r="AY16" s="225">
        <f t="shared" si="5"/>
        <v>4.0204608941116195E-2</v>
      </c>
      <c r="AZ16" s="225">
        <f t="shared" si="5"/>
        <v>3.3568991848748099E-2</v>
      </c>
      <c r="BA16" s="225">
        <f t="shared" si="5"/>
        <v>4.0593391778953519E-2</v>
      </c>
      <c r="BB16" s="225">
        <f t="shared" si="5"/>
        <v>5.9291779107953212E-2</v>
      </c>
      <c r="BC16" s="225">
        <f t="shared" si="5"/>
        <v>0.14480935713144655</v>
      </c>
      <c r="BD16" s="225">
        <f t="shared" si="5"/>
        <v>0.36347537214297637</v>
      </c>
    </row>
    <row r="17" spans="1:56" ht="15">
      <c r="A17" s="182" t="str">
        <f>VLOOKUP(CONCATENATE($C17,"-",$B17),[1]ACHIEV!$B$19:$C$100,2,FALSE)</f>
        <v>Retro3Slow</v>
      </c>
      <c r="B17" s="182" t="str">
        <f>'SC-Retro'!$C$7</f>
        <v>Retro</v>
      </c>
      <c r="C17" s="182" t="str">
        <f>'7PSourceSummary'!$D$2</f>
        <v>DHP</v>
      </c>
      <c r="D17" s="182" t="s">
        <v>424</v>
      </c>
      <c r="E17" s="183" t="str">
        <f>'SC-Retro'!$A$9</f>
        <v>HVAC</v>
      </c>
      <c r="F17" s="210">
        <f t="shared" si="1"/>
        <v>1.5403925276420553E-3</v>
      </c>
      <c r="G17" s="184">
        <f>INDEX('SC-Retro'!$A$61:$D$78,MATCH($J17,'SC-Retro'!$D$61:$D$78,0),1)</f>
        <v>4.3122963133707319</v>
      </c>
      <c r="H17" s="184">
        <f>INDEX('SC-Retro'!$A$61:$D$78,MATCH($J17,'SC-Retro'!$D$61:$D$78,0),2)</f>
        <v>62.530520975656692</v>
      </c>
      <c r="I17" s="185" t="str">
        <f>'SC-Retro'!C75</f>
        <v>Hospital</v>
      </c>
      <c r="J17" s="185" t="str">
        <f>'SC-Retro'!D75</f>
        <v>DHP-Retro-Hospital</v>
      </c>
      <c r="K17" s="186">
        <f ca="1">'SC-Retro'!E75</f>
        <v>0</v>
      </c>
      <c r="L17" s="186">
        <f ca="1">'SC-Retro'!F75</f>
        <v>0</v>
      </c>
      <c r="M17" s="186">
        <f ca="1">'SC-Retro'!G75</f>
        <v>0</v>
      </c>
      <c r="N17" s="186">
        <f ca="1">'SC-Retro'!H75</f>
        <v>0</v>
      </c>
      <c r="O17" s="186">
        <f ca="1">'SC-Retro'!I75</f>
        <v>0</v>
      </c>
      <c r="P17" s="186">
        <f ca="1">'SC-Retro'!J75</f>
        <v>0</v>
      </c>
      <c r="Q17" s="186">
        <f ca="1">'SC-Retro'!K75</f>
        <v>0</v>
      </c>
      <c r="R17" s="186">
        <f ca="1">'SC-Retro'!L75</f>
        <v>0</v>
      </c>
      <c r="S17" s="186">
        <f ca="1">'SC-Retro'!M75</f>
        <v>0</v>
      </c>
      <c r="T17" s="186">
        <f ca="1">'SC-Retro'!N75</f>
        <v>0</v>
      </c>
      <c r="U17" s="186">
        <f ca="1">'SC-Retro'!O75</f>
        <v>0</v>
      </c>
      <c r="V17" s="186">
        <f ca="1">'SC-Retro'!P75</f>
        <v>0</v>
      </c>
      <c r="W17" s="186">
        <f ca="1">'SC-Retro'!Q75</f>
        <v>0</v>
      </c>
      <c r="X17" s="186">
        <f ca="1">'SC-Retro'!R75</f>
        <v>0</v>
      </c>
      <c r="Y17" s="186">
        <f ca="1">'SC-Retro'!S75</f>
        <v>0</v>
      </c>
      <c r="Z17" s="186">
        <f ca="1">'SC-Retro'!T75</f>
        <v>0</v>
      </c>
      <c r="AA17" s="186">
        <f ca="1">'SC-Retro'!U75</f>
        <v>0</v>
      </c>
      <c r="AB17" s="186">
        <f ca="1">'SC-Retro'!V75</f>
        <v>0</v>
      </c>
      <c r="AC17" s="186">
        <f ca="1">'SC-Retro'!W75</f>
        <v>0</v>
      </c>
      <c r="AD17" s="186">
        <f ca="1">'SC-Retro'!X75</f>
        <v>0</v>
      </c>
      <c r="AE17" s="186">
        <f ca="1">'SC-Retro'!Y75</f>
        <v>0</v>
      </c>
      <c r="AF17" s="225">
        <f t="shared" si="4"/>
        <v>0.52957918178796515</v>
      </c>
      <c r="AG17" s="225">
        <f t="shared" si="4"/>
        <v>0.34791737564027697</v>
      </c>
      <c r="AH17" s="225">
        <f t="shared" si="4"/>
        <v>0.25773155954303562</v>
      </c>
      <c r="AI17" s="225">
        <f t="shared" si="4"/>
        <v>0.17827723720392794</v>
      </c>
      <c r="AJ17" s="225">
        <f t="shared" si="4"/>
        <v>8.7634468812687591E-2</v>
      </c>
      <c r="AK17" s="225">
        <f t="shared" si="4"/>
        <v>5.8595498726719451E-2</v>
      </c>
      <c r="AL17" s="225">
        <f t="shared" si="4"/>
        <v>4.729760318106277E-2</v>
      </c>
      <c r="AM17" s="225">
        <f t="shared" si="4"/>
        <v>4.8582532793503601E-2</v>
      </c>
      <c r="AN17" s="225">
        <f t="shared" si="4"/>
        <v>4.6746646890532671E-2</v>
      </c>
      <c r="AO17" s="225">
        <f t="shared" si="4"/>
        <v>8.3579215886448996E-2</v>
      </c>
      <c r="AP17" s="225">
        <f t="shared" si="5"/>
        <v>0.18734995752441971</v>
      </c>
      <c r="AQ17" s="225">
        <f t="shared" si="5"/>
        <v>0.48351635041743002</v>
      </c>
      <c r="AR17" s="225">
        <f t="shared" si="5"/>
        <v>0</v>
      </c>
      <c r="AS17" s="225">
        <f t="shared" si="5"/>
        <v>0.41490417048294342</v>
      </c>
      <c r="AT17" s="225">
        <f t="shared" si="5"/>
        <v>0.26232971300100077</v>
      </c>
      <c r="AU17" s="225">
        <f t="shared" si="5"/>
        <v>0.22698939458683781</v>
      </c>
      <c r="AV17" s="225">
        <f t="shared" si="5"/>
        <v>0.21066880467452026</v>
      </c>
      <c r="AW17" s="225">
        <f t="shared" si="5"/>
        <v>0.10976779686158578</v>
      </c>
      <c r="AX17" s="225">
        <f t="shared" si="5"/>
        <v>4.8885304404638535E-2</v>
      </c>
      <c r="AY17" s="225">
        <f t="shared" si="5"/>
        <v>4.0204608941116195E-2</v>
      </c>
      <c r="AZ17" s="225">
        <f t="shared" si="5"/>
        <v>3.3568991848748099E-2</v>
      </c>
      <c r="BA17" s="225">
        <f t="shared" si="5"/>
        <v>4.0593391778953519E-2</v>
      </c>
      <c r="BB17" s="225">
        <f t="shared" si="5"/>
        <v>5.9291779107953212E-2</v>
      </c>
      <c r="BC17" s="225">
        <f t="shared" si="5"/>
        <v>0.14480935713144655</v>
      </c>
      <c r="BD17" s="225">
        <f t="shared" si="5"/>
        <v>0.36347537214297637</v>
      </c>
    </row>
    <row r="18" spans="1:56" ht="15">
      <c r="A18" s="182" t="str">
        <f>VLOOKUP(CONCATENATE($C18,"-",$B18),[1]ACHIEV!$B$19:$C$100,2,FALSE)</f>
        <v>Retro3Slow</v>
      </c>
      <c r="B18" s="182" t="str">
        <f>'SC-Retro'!$C$7</f>
        <v>Retro</v>
      </c>
      <c r="C18" s="182" t="str">
        <f>'7PSourceSummary'!$D$2</f>
        <v>DHP</v>
      </c>
      <c r="D18" s="182" t="s">
        <v>424</v>
      </c>
      <c r="E18" s="183" t="str">
        <f>'SC-Retro'!$A$9</f>
        <v>HVAC</v>
      </c>
      <c r="F18" s="210">
        <f t="shared" si="1"/>
        <v>1.5403925276420553E-3</v>
      </c>
      <c r="G18" s="184">
        <f>INDEX('SC-Retro'!$A$61:$D$78,MATCH($J18,'SC-Retro'!$D$61:$D$78,0),1)</f>
        <v>4.3122963133707319</v>
      </c>
      <c r="H18" s="184">
        <f>INDEX('SC-Retro'!$A$61:$D$78,MATCH($J18,'SC-Retro'!$D$61:$D$78,0),2)</f>
        <v>62.530520975656692</v>
      </c>
      <c r="I18" s="185" t="str">
        <f>'SC-Retro'!C76</f>
        <v>Residential Care</v>
      </c>
      <c r="J18" s="185" t="str">
        <f>'SC-Retro'!D76</f>
        <v>DHP-Retro-Residential Care</v>
      </c>
      <c r="K18" s="186">
        <f ca="1">'SC-Retro'!E76</f>
        <v>2.0611106368594957E-2</v>
      </c>
      <c r="L18" s="186">
        <f ca="1">'SC-Retro'!F76</f>
        <v>3.2320989122566986E-2</v>
      </c>
      <c r="M18" s="186">
        <f ca="1">'SC-Retro'!G76</f>
        <v>6.4486837497345684E-2</v>
      </c>
      <c r="N18" s="186">
        <f ca="1">'SC-Retro'!H76</f>
        <v>0.11258112090286612</v>
      </c>
      <c r="O18" s="186">
        <f ca="1">'SC-Retro'!I76</f>
        <v>0.17470588521975436</v>
      </c>
      <c r="P18" s="186">
        <f ca="1">'SC-Retro'!J76</f>
        <v>0.24400122753331754</v>
      </c>
      <c r="Q18" s="186">
        <f ca="1">'SC-Retro'!K76</f>
        <v>0.30980170402012075</v>
      </c>
      <c r="R18" s="186">
        <f ca="1">'SC-Retro'!L76</f>
        <v>0.36056787658555128</v>
      </c>
      <c r="S18" s="186">
        <f ca="1">'SC-Retro'!M76</f>
        <v>0.38737193781111084</v>
      </c>
      <c r="T18" s="186">
        <f ca="1">'SC-Retro'!N76</f>
        <v>0.38644224516036418</v>
      </c>
      <c r="U18" s="186">
        <f ca="1">'SC-Retro'!O76</f>
        <v>0.35981379818718107</v>
      </c>
      <c r="V18" s="186">
        <f ca="1">'SC-Retro'!P76</f>
        <v>0.31408146443759</v>
      </c>
      <c r="W18" s="186">
        <f ca="1">'SC-Retro'!Q76</f>
        <v>0.25803455087771499</v>
      </c>
      <c r="X18" s="186">
        <f ca="1">'SC-Retro'!R76</f>
        <v>0.20021187507658458</v>
      </c>
      <c r="Y18" s="186">
        <f ca="1">'SC-Retro'!S76</f>
        <v>0.14717048063524313</v>
      </c>
      <c r="Z18" s="186">
        <f ca="1">'SC-Retro'!T76</f>
        <v>0.10277209003720256</v>
      </c>
      <c r="AA18" s="186">
        <f ca="1">'SC-Retro'!U76</f>
        <v>6.8350291347408859E-2</v>
      </c>
      <c r="AB18" s="186">
        <f ca="1">'SC-Retro'!V76</f>
        <v>4.3391250412475123E-2</v>
      </c>
      <c r="AC18" s="186">
        <f ca="1">'SC-Retro'!W76</f>
        <v>2.634867651133925E-2</v>
      </c>
      <c r="AD18" s="186">
        <f ca="1">'SC-Retro'!X76</f>
        <v>1.5333173151164635E-2</v>
      </c>
      <c r="AE18" s="186">
        <f ca="1">'SC-Retro'!Y76</f>
        <v>3.5594885523298081</v>
      </c>
      <c r="AF18" s="225">
        <f t="shared" si="4"/>
        <v>0.52957918178796515</v>
      </c>
      <c r="AG18" s="225">
        <f t="shared" si="4"/>
        <v>0.34791737564027697</v>
      </c>
      <c r="AH18" s="225">
        <f t="shared" si="4"/>
        <v>0.25773155954303562</v>
      </c>
      <c r="AI18" s="225">
        <f t="shared" si="4"/>
        <v>0.17827723720392794</v>
      </c>
      <c r="AJ18" s="225">
        <f t="shared" si="4"/>
        <v>8.7634468812687591E-2</v>
      </c>
      <c r="AK18" s="225">
        <f t="shared" si="4"/>
        <v>5.8595498726719451E-2</v>
      </c>
      <c r="AL18" s="225">
        <f t="shared" si="4"/>
        <v>4.729760318106277E-2</v>
      </c>
      <c r="AM18" s="225">
        <f t="shared" si="4"/>
        <v>4.8582532793503601E-2</v>
      </c>
      <c r="AN18" s="225">
        <f t="shared" si="4"/>
        <v>4.6746646890532671E-2</v>
      </c>
      <c r="AO18" s="225">
        <f t="shared" si="4"/>
        <v>8.3579215886448996E-2</v>
      </c>
      <c r="AP18" s="225">
        <f t="shared" si="5"/>
        <v>0.18734995752441971</v>
      </c>
      <c r="AQ18" s="225">
        <f t="shared" si="5"/>
        <v>0.48351635041743002</v>
      </c>
      <c r="AR18" s="225">
        <f t="shared" si="5"/>
        <v>0</v>
      </c>
      <c r="AS18" s="225">
        <f t="shared" si="5"/>
        <v>0.41490417048294342</v>
      </c>
      <c r="AT18" s="225">
        <f t="shared" si="5"/>
        <v>0.26232971300100077</v>
      </c>
      <c r="AU18" s="225">
        <f t="shared" si="5"/>
        <v>0.22698939458683781</v>
      </c>
      <c r="AV18" s="225">
        <f t="shared" si="5"/>
        <v>0.21066880467452026</v>
      </c>
      <c r="AW18" s="225">
        <f t="shared" si="5"/>
        <v>0.10976779686158578</v>
      </c>
      <c r="AX18" s="225">
        <f t="shared" si="5"/>
        <v>4.8885304404638535E-2</v>
      </c>
      <c r="AY18" s="225">
        <f t="shared" si="5"/>
        <v>4.0204608941116195E-2</v>
      </c>
      <c r="AZ18" s="225">
        <f t="shared" si="5"/>
        <v>3.3568991848748099E-2</v>
      </c>
      <c r="BA18" s="225">
        <f t="shared" si="5"/>
        <v>4.0593391778953519E-2</v>
      </c>
      <c r="BB18" s="225">
        <f t="shared" si="5"/>
        <v>5.9291779107953212E-2</v>
      </c>
      <c r="BC18" s="225">
        <f t="shared" si="5"/>
        <v>0.14480935713144655</v>
      </c>
      <c r="BD18" s="225">
        <f t="shared" si="5"/>
        <v>0.36347537214297637</v>
      </c>
    </row>
    <row r="19" spans="1:56" ht="15">
      <c r="A19" s="182" t="str">
        <f>VLOOKUP(CONCATENATE($C19,"-",$B19),[1]ACHIEV!$B$19:$C$100,2,FALSE)</f>
        <v>Retro3Slow</v>
      </c>
      <c r="B19" s="182" t="str">
        <f>'SC-Retro'!$C$7</f>
        <v>Retro</v>
      </c>
      <c r="C19" s="182" t="str">
        <f>'7PSourceSummary'!$D$2</f>
        <v>DHP</v>
      </c>
      <c r="D19" s="182" t="s">
        <v>424</v>
      </c>
      <c r="E19" s="183" t="str">
        <f>'SC-Retro'!$A$9</f>
        <v>HVAC</v>
      </c>
      <c r="F19" s="210">
        <f t="shared" si="1"/>
        <v>1.5403925276420553E-3</v>
      </c>
      <c r="G19" s="184">
        <f>INDEX('SC-Retro'!$A$61:$D$78,MATCH($J19,'SC-Retro'!$D$61:$D$78,0),1)</f>
        <v>4.3122963133707319</v>
      </c>
      <c r="H19" s="184">
        <f>INDEX('SC-Retro'!$A$61:$D$78,MATCH($J19,'SC-Retro'!$D$61:$D$78,0),2)</f>
        <v>62.530520975656692</v>
      </c>
      <c r="I19" s="185" t="str">
        <f>'SC-Retro'!C77</f>
        <v>Assembly</v>
      </c>
      <c r="J19" s="185" t="str">
        <f>'SC-Retro'!D77</f>
        <v>DHP-Retro-Assembly</v>
      </c>
      <c r="K19" s="186">
        <f ca="1">'SC-Retro'!E77</f>
        <v>5.7761166765373184E-2</v>
      </c>
      <c r="L19" s="186">
        <f ca="1">'SC-Retro'!F77</f>
        <v>9.0387825067712341E-2</v>
      </c>
      <c r="M19" s="186">
        <f ca="1">'SC-Retro'!G77</f>
        <v>0.17996457005181715</v>
      </c>
      <c r="N19" s="186">
        <f ca="1">'SC-Retro'!H77</f>
        <v>0.3135249757748233</v>
      </c>
      <c r="O19" s="186">
        <f ca="1">'SC-Retro'!I77</f>
        <v>0.48551734578176176</v>
      </c>
      <c r="P19" s="186">
        <f ca="1">'SC-Retro'!J77</f>
        <v>0.67667458780649548</v>
      </c>
      <c r="Q19" s="186">
        <f ca="1">'SC-Retro'!K77</f>
        <v>0.85735818571353239</v>
      </c>
      <c r="R19" s="186">
        <f ca="1">'SC-Retro'!L77</f>
        <v>0.99576342287368058</v>
      </c>
      <c r="S19" s="186">
        <f ca="1">'SC-Retro'!M77</f>
        <v>1.0675492846484167</v>
      </c>
      <c r="T19" s="186">
        <f ca="1">'SC-Retro'!N77</f>
        <v>1.0627595468579607</v>
      </c>
      <c r="U19" s="186">
        <f ca="1">'SC-Retro'!O77</f>
        <v>0.98745854575609993</v>
      </c>
      <c r="V19" s="186">
        <f ca="1">'SC-Retro'!P77</f>
        <v>0.86014962986237198</v>
      </c>
      <c r="W19" s="186">
        <f ca="1">'SC-Retro'!Q77</f>
        <v>0.70518035015624203</v>
      </c>
      <c r="X19" s="186">
        <f ca="1">'SC-Retro'!R77</f>
        <v>0.54601278743293991</v>
      </c>
      <c r="Y19" s="186">
        <f ca="1">'SC-Retro'!S77</f>
        <v>0.40052011267578397</v>
      </c>
      <c r="Z19" s="186">
        <f ca="1">'SC-Retro'!T77</f>
        <v>0.27910617870583732</v>
      </c>
      <c r="AA19" s="186">
        <f ca="1">'SC-Retro'!U77</f>
        <v>0.18523594821158468</v>
      </c>
      <c r="AB19" s="186">
        <f ca="1">'SC-Retro'!V77</f>
        <v>0.11734854489099365</v>
      </c>
      <c r="AC19" s="186">
        <f ca="1">'SC-Retro'!W77</f>
        <v>7.1109068487283433E-2</v>
      </c>
      <c r="AD19" s="186">
        <f ca="1">'SC-Retro'!X77</f>
        <v>4.1294181716666954E-2</v>
      </c>
      <c r="AE19" s="186">
        <f ca="1">'SC-Retro'!Y77</f>
        <v>9.5861545193036903</v>
      </c>
      <c r="AF19" s="225">
        <f t="shared" si="4"/>
        <v>0.52957918178796515</v>
      </c>
      <c r="AG19" s="225">
        <f t="shared" si="4"/>
        <v>0.34791737564027697</v>
      </c>
      <c r="AH19" s="225">
        <f t="shared" si="4"/>
        <v>0.25773155954303562</v>
      </c>
      <c r="AI19" s="225">
        <f t="shared" si="4"/>
        <v>0.17827723720392794</v>
      </c>
      <c r="AJ19" s="225">
        <f t="shared" si="4"/>
        <v>8.7634468812687591E-2</v>
      </c>
      <c r="AK19" s="225">
        <f t="shared" si="4"/>
        <v>5.8595498726719451E-2</v>
      </c>
      <c r="AL19" s="225">
        <f t="shared" si="4"/>
        <v>4.729760318106277E-2</v>
      </c>
      <c r="AM19" s="225">
        <f t="shared" si="4"/>
        <v>4.8582532793503601E-2</v>
      </c>
      <c r="AN19" s="225">
        <f t="shared" si="4"/>
        <v>4.6746646890532671E-2</v>
      </c>
      <c r="AO19" s="225">
        <f t="shared" si="4"/>
        <v>8.3579215886448996E-2</v>
      </c>
      <c r="AP19" s="225">
        <f t="shared" si="5"/>
        <v>0.18734995752441971</v>
      </c>
      <c r="AQ19" s="225">
        <f t="shared" si="5"/>
        <v>0.48351635041743002</v>
      </c>
      <c r="AR19" s="225">
        <f t="shared" si="5"/>
        <v>0</v>
      </c>
      <c r="AS19" s="225">
        <f t="shared" si="5"/>
        <v>0.41490417048294342</v>
      </c>
      <c r="AT19" s="225">
        <f t="shared" si="5"/>
        <v>0.26232971300100077</v>
      </c>
      <c r="AU19" s="225">
        <f t="shared" si="5"/>
        <v>0.22698939458683781</v>
      </c>
      <c r="AV19" s="225">
        <f t="shared" si="5"/>
        <v>0.21066880467452026</v>
      </c>
      <c r="AW19" s="225">
        <f t="shared" si="5"/>
        <v>0.10976779686158578</v>
      </c>
      <c r="AX19" s="225">
        <f t="shared" si="5"/>
        <v>4.8885304404638535E-2</v>
      </c>
      <c r="AY19" s="225">
        <f t="shared" si="5"/>
        <v>4.0204608941116195E-2</v>
      </c>
      <c r="AZ19" s="225">
        <f t="shared" si="5"/>
        <v>3.3568991848748099E-2</v>
      </c>
      <c r="BA19" s="225">
        <f t="shared" si="5"/>
        <v>4.0593391778953519E-2</v>
      </c>
      <c r="BB19" s="225">
        <f t="shared" si="5"/>
        <v>5.9291779107953212E-2</v>
      </c>
      <c r="BC19" s="225">
        <f t="shared" si="5"/>
        <v>0.14480935713144655</v>
      </c>
      <c r="BD19" s="225">
        <f t="shared" si="5"/>
        <v>0.36347537214297637</v>
      </c>
    </row>
    <row r="20" spans="1:56" ht="15">
      <c r="A20" s="182" t="str">
        <f>VLOOKUP(CONCATENATE($C20,"-",$B20),[1]ACHIEV!$B$19:$C$100,2,FALSE)</f>
        <v>Retro3Slow</v>
      </c>
      <c r="B20" s="182" t="str">
        <f>'SC-Retro'!$C$7</f>
        <v>Retro</v>
      </c>
      <c r="C20" s="182" t="str">
        <f>'7PSourceSummary'!$D$2</f>
        <v>DHP</v>
      </c>
      <c r="D20" s="182" t="s">
        <v>424</v>
      </c>
      <c r="E20" s="183" t="str">
        <f>'SC-Retro'!$A$9</f>
        <v>HVAC</v>
      </c>
      <c r="F20" s="210">
        <f t="shared" si="1"/>
        <v>1.5403925276420553E-3</v>
      </c>
      <c r="G20" s="184">
        <f>INDEX('SC-Retro'!$A$61:$D$78,MATCH($J20,'SC-Retro'!$D$61:$D$78,0),1)</f>
        <v>4.3122963133707319</v>
      </c>
      <c r="H20" s="184">
        <f>INDEX('SC-Retro'!$A$61:$D$78,MATCH($J20,'SC-Retro'!$D$61:$D$78,0),2)</f>
        <v>62.530520975656692</v>
      </c>
      <c r="I20" s="185" t="str">
        <f>'SC-Retro'!C78</f>
        <v>Other</v>
      </c>
      <c r="J20" s="185" t="str">
        <f>'SC-Retro'!D78</f>
        <v>DHP-Retro-Other</v>
      </c>
      <c r="K20" s="186">
        <f ca="1">'SC-Retro'!E78</f>
        <v>2.9697310679721148E-2</v>
      </c>
      <c r="L20" s="186">
        <f ca="1">'SC-Retro'!F78</f>
        <v>4.6261283176456412E-2</v>
      </c>
      <c r="M20" s="186">
        <f ca="1">'SC-Retro'!G78</f>
        <v>9.1689863255736609E-2</v>
      </c>
      <c r="N20" s="186">
        <f ca="1">'SC-Retro'!H78</f>
        <v>0.15901314535126129</v>
      </c>
      <c r="O20" s="186">
        <f ca="1">'SC-Retro'!I78</f>
        <v>0.24512759762259984</v>
      </c>
      <c r="P20" s="186">
        <f ca="1">'SC-Retro'!J78</f>
        <v>0.34009002894159479</v>
      </c>
      <c r="Q20" s="186">
        <f ca="1">'SC-Retro'!K78</f>
        <v>0.42894627832142612</v>
      </c>
      <c r="R20" s="186">
        <f ca="1">'SC-Retro'!L78</f>
        <v>0.49593338878595561</v>
      </c>
      <c r="S20" s="186">
        <f ca="1">'SC-Retro'!M78</f>
        <v>0.52927537200125729</v>
      </c>
      <c r="T20" s="186">
        <f ca="1">'SC-Retro'!N78</f>
        <v>0.52451189365324591</v>
      </c>
      <c r="U20" s="186">
        <f ca="1">'SC-Retro'!O78</f>
        <v>0.48513853416967617</v>
      </c>
      <c r="V20" s="186">
        <f ca="1">'SC-Retro'!P78</f>
        <v>0.4206757514418798</v>
      </c>
      <c r="W20" s="186">
        <f ca="1">'SC-Retro'!Q78</f>
        <v>0.3433209044414493</v>
      </c>
      <c r="X20" s="186">
        <f ca="1">'SC-Retro'!R78</f>
        <v>0.26462412379003741</v>
      </c>
      <c r="Y20" s="186">
        <f ca="1">'SC-Retro'!S78</f>
        <v>0.19323132070857835</v>
      </c>
      <c r="Z20" s="186">
        <f ca="1">'SC-Retro'!T78</f>
        <v>0.13404456717554031</v>
      </c>
      <c r="AA20" s="186">
        <f ca="1">'SC-Retro'!U78</f>
        <v>8.8558777380640288E-2</v>
      </c>
      <c r="AB20" s="186">
        <f ca="1">'SC-Retro'!V78</f>
        <v>5.5848385335409326E-2</v>
      </c>
      <c r="AC20" s="186">
        <f ca="1">'SC-Retro'!W78</f>
        <v>3.3688717310586182E-2</v>
      </c>
      <c r="AD20" s="186">
        <f ca="1">'SC-Retro'!X78</f>
        <v>1.9474885998627109E-2</v>
      </c>
      <c r="AE20" s="186">
        <f ca="1">'SC-Retro'!Y78</f>
        <v>4.5209581269729533</v>
      </c>
      <c r="AF20" s="225">
        <f t="shared" si="4"/>
        <v>0.52957918178796515</v>
      </c>
      <c r="AG20" s="225">
        <f t="shared" si="4"/>
        <v>0.34791737564027697</v>
      </c>
      <c r="AH20" s="225">
        <f t="shared" si="4"/>
        <v>0.25773155954303562</v>
      </c>
      <c r="AI20" s="225">
        <f t="shared" si="4"/>
        <v>0.17827723720392794</v>
      </c>
      <c r="AJ20" s="225">
        <f t="shared" si="4"/>
        <v>8.7634468812687591E-2</v>
      </c>
      <c r="AK20" s="225">
        <f t="shared" si="4"/>
        <v>5.8595498726719451E-2</v>
      </c>
      <c r="AL20" s="225">
        <f t="shared" si="4"/>
        <v>4.729760318106277E-2</v>
      </c>
      <c r="AM20" s="225">
        <f t="shared" si="4"/>
        <v>4.8582532793503601E-2</v>
      </c>
      <c r="AN20" s="225">
        <f t="shared" si="4"/>
        <v>4.6746646890532671E-2</v>
      </c>
      <c r="AO20" s="225">
        <f t="shared" si="4"/>
        <v>8.3579215886448996E-2</v>
      </c>
      <c r="AP20" s="225">
        <f t="shared" si="5"/>
        <v>0.18734995752441971</v>
      </c>
      <c r="AQ20" s="225">
        <f t="shared" si="5"/>
        <v>0.48351635041743002</v>
      </c>
      <c r="AR20" s="225">
        <f t="shared" si="5"/>
        <v>0</v>
      </c>
      <c r="AS20" s="225">
        <f t="shared" si="5"/>
        <v>0.41490417048294342</v>
      </c>
      <c r="AT20" s="225">
        <f t="shared" si="5"/>
        <v>0.26232971300100077</v>
      </c>
      <c r="AU20" s="225">
        <f t="shared" si="5"/>
        <v>0.22698939458683781</v>
      </c>
      <c r="AV20" s="225">
        <f t="shared" si="5"/>
        <v>0.21066880467452026</v>
      </c>
      <c r="AW20" s="225">
        <f t="shared" si="5"/>
        <v>0.10976779686158578</v>
      </c>
      <c r="AX20" s="225">
        <f t="shared" si="5"/>
        <v>4.8885304404638535E-2</v>
      </c>
      <c r="AY20" s="225">
        <f t="shared" si="5"/>
        <v>4.0204608941116195E-2</v>
      </c>
      <c r="AZ20" s="225">
        <f t="shared" si="5"/>
        <v>3.3568991848748099E-2</v>
      </c>
      <c r="BA20" s="225">
        <f t="shared" si="5"/>
        <v>4.0593391778953519E-2</v>
      </c>
      <c r="BB20" s="225">
        <f t="shared" si="5"/>
        <v>5.9291779107953212E-2</v>
      </c>
      <c r="BC20" s="225">
        <f t="shared" si="5"/>
        <v>0.14480935713144655</v>
      </c>
      <c r="BD20" s="225">
        <f t="shared" si="5"/>
        <v>0.36347537214297637</v>
      </c>
    </row>
    <row r="21" spans="1:56" ht="15">
      <c r="A21" s="182" t="str">
        <f>VLOOKUP(CONCATENATE($C21,"-",$B21),[1]ACHIEV!$B$19:$C$100,2,FALSE)</f>
        <v>LOEven20</v>
      </c>
      <c r="B21" s="182" t="s">
        <v>547</v>
      </c>
      <c r="C21" s="182" t="str">
        <f>'7PSourceSummary'!$D$2</f>
        <v>DHP</v>
      </c>
      <c r="D21" s="182" t="s">
        <v>424</v>
      </c>
      <c r="E21" s="183" t="str">
        <f>'SC-Retro'!$A$9</f>
        <v>HVAC</v>
      </c>
      <c r="F21" s="210" t="e">
        <f t="shared" ref="F21:F38" si="6">VLOOKUP(J21,MeasureOutputR,14,FALSE)</f>
        <v>#N/A</v>
      </c>
      <c r="G21" s="184" t="e">
        <f>INDEX('SC-New'!$A$61:$D$78,MATCH($J21,'SC-New'!$D$61:$D$78,0),1)</f>
        <v>#N/A</v>
      </c>
      <c r="H21" s="184" t="e">
        <f>INDEX('SC-New'!$A$61:$D$78,MATCH($J21,'SC-New'!$D$61:$D$78,0),2)</f>
        <v>#N/A</v>
      </c>
      <c r="I21" s="185" t="str">
        <f>'SC-New'!C61</f>
        <v>Large Off</v>
      </c>
      <c r="J21" s="185" t="str">
        <f>'SC-New'!D61</f>
        <v>DHP-New-Large Off</v>
      </c>
      <c r="K21" s="186" t="e">
        <f ca="1">'SC-New'!E61</f>
        <v>#N/A</v>
      </c>
      <c r="L21" s="186" t="e">
        <f ca="1">'SC-New'!F61</f>
        <v>#N/A</v>
      </c>
      <c r="M21" s="186" t="e">
        <f ca="1">'SC-New'!G61</f>
        <v>#N/A</v>
      </c>
      <c r="N21" s="186" t="e">
        <f ca="1">'SC-New'!H61</f>
        <v>#N/A</v>
      </c>
      <c r="O21" s="186" t="e">
        <f ca="1">'SC-New'!I61</f>
        <v>#N/A</v>
      </c>
      <c r="P21" s="186" t="e">
        <f ca="1">'SC-New'!J61</f>
        <v>#N/A</v>
      </c>
      <c r="Q21" s="186" t="e">
        <f ca="1">'SC-New'!K61</f>
        <v>#N/A</v>
      </c>
      <c r="R21" s="186" t="e">
        <f ca="1">'SC-New'!L61</f>
        <v>#N/A</v>
      </c>
      <c r="S21" s="186" t="e">
        <f ca="1">'SC-New'!M61</f>
        <v>#N/A</v>
      </c>
      <c r="T21" s="186" t="e">
        <f ca="1">'SC-New'!N61</f>
        <v>#N/A</v>
      </c>
      <c r="U21" s="186" t="e">
        <f ca="1">'SC-New'!O61</f>
        <v>#N/A</v>
      </c>
      <c r="V21" s="186" t="e">
        <f ca="1">'SC-New'!P61</f>
        <v>#N/A</v>
      </c>
      <c r="W21" s="186" t="e">
        <f ca="1">'SC-New'!Q61</f>
        <v>#N/A</v>
      </c>
      <c r="X21" s="186" t="e">
        <f ca="1">'SC-New'!R61</f>
        <v>#N/A</v>
      </c>
      <c r="Y21" s="186" t="e">
        <f ca="1">'SC-New'!S61</f>
        <v>#N/A</v>
      </c>
      <c r="Z21" s="186" t="e">
        <f ca="1">'SC-New'!T61</f>
        <v>#N/A</v>
      </c>
      <c r="AA21" s="186" t="e">
        <f ca="1">'SC-New'!U61</f>
        <v>#N/A</v>
      </c>
      <c r="AB21" s="186" t="e">
        <f ca="1">'SC-New'!V61</f>
        <v>#N/A</v>
      </c>
      <c r="AC21" s="186" t="e">
        <f ca="1">'SC-New'!W61</f>
        <v>#N/A</v>
      </c>
      <c r="AD21" s="186" t="e">
        <f ca="1">'SC-New'!X61</f>
        <v>#N/A</v>
      </c>
      <c r="AE21" s="186" t="e">
        <f ca="1">'SC-New'!Y61</f>
        <v>#N/A</v>
      </c>
      <c r="AF21" s="225" t="e">
        <f t="shared" si="4"/>
        <v>#N/A</v>
      </c>
      <c r="AG21" s="225" t="e">
        <f t="shared" si="4"/>
        <v>#N/A</v>
      </c>
      <c r="AH21" s="225" t="e">
        <f t="shared" si="4"/>
        <v>#N/A</v>
      </c>
      <c r="AI21" s="225" t="e">
        <f t="shared" si="4"/>
        <v>#N/A</v>
      </c>
      <c r="AJ21" s="225" t="e">
        <f t="shared" si="4"/>
        <v>#N/A</v>
      </c>
      <c r="AK21" s="225" t="e">
        <f t="shared" si="4"/>
        <v>#N/A</v>
      </c>
      <c r="AL21" s="225" t="e">
        <f t="shared" si="4"/>
        <v>#N/A</v>
      </c>
      <c r="AM21" s="225" t="e">
        <f t="shared" si="4"/>
        <v>#N/A</v>
      </c>
      <c r="AN21" s="225" t="e">
        <f t="shared" si="4"/>
        <v>#N/A</v>
      </c>
      <c r="AO21" s="225" t="e">
        <f t="shared" si="4"/>
        <v>#N/A</v>
      </c>
      <c r="AP21" s="225" t="e">
        <f t="shared" si="5"/>
        <v>#N/A</v>
      </c>
      <c r="AQ21" s="225" t="e">
        <f t="shared" si="5"/>
        <v>#N/A</v>
      </c>
      <c r="AR21" s="225" t="e">
        <f t="shared" si="5"/>
        <v>#N/A</v>
      </c>
      <c r="AS21" s="225" t="e">
        <f t="shared" si="5"/>
        <v>#N/A</v>
      </c>
      <c r="AT21" s="225" t="e">
        <f t="shared" si="5"/>
        <v>#N/A</v>
      </c>
      <c r="AU21" s="225" t="e">
        <f t="shared" si="5"/>
        <v>#N/A</v>
      </c>
      <c r="AV21" s="225" t="e">
        <f t="shared" si="5"/>
        <v>#N/A</v>
      </c>
      <c r="AW21" s="225" t="e">
        <f t="shared" si="5"/>
        <v>#N/A</v>
      </c>
      <c r="AX21" s="225" t="e">
        <f t="shared" si="5"/>
        <v>#N/A</v>
      </c>
      <c r="AY21" s="225" t="e">
        <f t="shared" si="5"/>
        <v>#N/A</v>
      </c>
      <c r="AZ21" s="225" t="e">
        <f t="shared" si="5"/>
        <v>#N/A</v>
      </c>
      <c r="BA21" s="225" t="e">
        <f t="shared" si="5"/>
        <v>#N/A</v>
      </c>
      <c r="BB21" s="225" t="e">
        <f t="shared" si="5"/>
        <v>#N/A</v>
      </c>
      <c r="BC21" s="225" t="e">
        <f t="shared" si="5"/>
        <v>#N/A</v>
      </c>
      <c r="BD21" s="225" t="e">
        <f t="shared" si="5"/>
        <v>#N/A</v>
      </c>
    </row>
    <row r="22" spans="1:56" ht="15">
      <c r="A22" s="182" t="str">
        <f>VLOOKUP(CONCATENATE($C22,"-",$B22),[1]ACHIEV!$B$19:$C$100,2,FALSE)</f>
        <v>LOEven20</v>
      </c>
      <c r="B22" s="182" t="s">
        <v>547</v>
      </c>
      <c r="C22" s="182" t="str">
        <f>'7PSourceSummary'!$D$2</f>
        <v>DHP</v>
      </c>
      <c r="D22" s="182" t="s">
        <v>424</v>
      </c>
      <c r="E22" s="183" t="str">
        <f>'SC-Retro'!$A$9</f>
        <v>HVAC</v>
      </c>
      <c r="F22" s="210" t="e">
        <f t="shared" si="6"/>
        <v>#N/A</v>
      </c>
      <c r="G22" s="184" t="e">
        <f>INDEX('SC-New'!$A$61:$D$78,MATCH($J22,'SC-New'!$D$61:$D$78,0),1)</f>
        <v>#N/A</v>
      </c>
      <c r="H22" s="184" t="e">
        <f>INDEX('SC-New'!$A$61:$D$78,MATCH($J22,'SC-New'!$D$61:$D$78,0),2)</f>
        <v>#N/A</v>
      </c>
      <c r="I22" s="185" t="str">
        <f>'SC-New'!C62</f>
        <v>Medium Off</v>
      </c>
      <c r="J22" s="185" t="str">
        <f>'SC-New'!D62</f>
        <v>DHP-New-Medium Off</v>
      </c>
      <c r="K22" s="186" t="e">
        <f ca="1">'SC-New'!E62</f>
        <v>#N/A</v>
      </c>
      <c r="L22" s="186" t="e">
        <f ca="1">'SC-New'!F62</f>
        <v>#N/A</v>
      </c>
      <c r="M22" s="186" t="e">
        <f ca="1">'SC-New'!G62</f>
        <v>#N/A</v>
      </c>
      <c r="N22" s="186" t="e">
        <f ca="1">'SC-New'!H62</f>
        <v>#N/A</v>
      </c>
      <c r="O22" s="186" t="e">
        <f ca="1">'SC-New'!I62</f>
        <v>#N/A</v>
      </c>
      <c r="P22" s="186" t="e">
        <f ca="1">'SC-New'!J62</f>
        <v>#N/A</v>
      </c>
      <c r="Q22" s="186" t="e">
        <f ca="1">'SC-New'!K62</f>
        <v>#N/A</v>
      </c>
      <c r="R22" s="186" t="e">
        <f ca="1">'SC-New'!L62</f>
        <v>#N/A</v>
      </c>
      <c r="S22" s="186" t="e">
        <f ca="1">'SC-New'!M62</f>
        <v>#N/A</v>
      </c>
      <c r="T22" s="186" t="e">
        <f ca="1">'SC-New'!N62</f>
        <v>#N/A</v>
      </c>
      <c r="U22" s="186" t="e">
        <f ca="1">'SC-New'!O62</f>
        <v>#N/A</v>
      </c>
      <c r="V22" s="186" t="e">
        <f ca="1">'SC-New'!P62</f>
        <v>#N/A</v>
      </c>
      <c r="W22" s="186" t="e">
        <f ca="1">'SC-New'!Q62</f>
        <v>#N/A</v>
      </c>
      <c r="X22" s="186" t="e">
        <f ca="1">'SC-New'!R62</f>
        <v>#N/A</v>
      </c>
      <c r="Y22" s="186" t="e">
        <f ca="1">'SC-New'!S62</f>
        <v>#N/A</v>
      </c>
      <c r="Z22" s="186" t="e">
        <f ca="1">'SC-New'!T62</f>
        <v>#N/A</v>
      </c>
      <c r="AA22" s="186" t="e">
        <f ca="1">'SC-New'!U62</f>
        <v>#N/A</v>
      </c>
      <c r="AB22" s="186" t="e">
        <f ca="1">'SC-New'!V62</f>
        <v>#N/A</v>
      </c>
      <c r="AC22" s="186" t="e">
        <f ca="1">'SC-New'!W62</f>
        <v>#N/A</v>
      </c>
      <c r="AD22" s="186" t="e">
        <f ca="1">'SC-New'!X62</f>
        <v>#N/A</v>
      </c>
      <c r="AE22" s="186" t="e">
        <f ca="1">'SC-New'!Y62</f>
        <v>#N/A</v>
      </c>
      <c r="AF22" s="225" t="e">
        <f t="shared" si="4"/>
        <v>#N/A</v>
      </c>
      <c r="AG22" s="225" t="e">
        <f t="shared" si="4"/>
        <v>#N/A</v>
      </c>
      <c r="AH22" s="225" t="e">
        <f t="shared" si="4"/>
        <v>#N/A</v>
      </c>
      <c r="AI22" s="225" t="e">
        <f t="shared" si="4"/>
        <v>#N/A</v>
      </c>
      <c r="AJ22" s="225" t="e">
        <f t="shared" si="4"/>
        <v>#N/A</v>
      </c>
      <c r="AK22" s="225" t="e">
        <f t="shared" si="4"/>
        <v>#N/A</v>
      </c>
      <c r="AL22" s="225" t="e">
        <f t="shared" si="4"/>
        <v>#N/A</v>
      </c>
      <c r="AM22" s="225" t="e">
        <f t="shared" si="4"/>
        <v>#N/A</v>
      </c>
      <c r="AN22" s="225" t="e">
        <f t="shared" si="4"/>
        <v>#N/A</v>
      </c>
      <c r="AO22" s="225" t="e">
        <f t="shared" si="4"/>
        <v>#N/A</v>
      </c>
      <c r="AP22" s="225" t="e">
        <f t="shared" si="5"/>
        <v>#N/A</v>
      </c>
      <c r="AQ22" s="225" t="e">
        <f t="shared" si="5"/>
        <v>#N/A</v>
      </c>
      <c r="AR22" s="225" t="e">
        <f t="shared" si="5"/>
        <v>#N/A</v>
      </c>
      <c r="AS22" s="225" t="e">
        <f t="shared" si="5"/>
        <v>#N/A</v>
      </c>
      <c r="AT22" s="225" t="e">
        <f t="shared" si="5"/>
        <v>#N/A</v>
      </c>
      <c r="AU22" s="225" t="e">
        <f t="shared" si="5"/>
        <v>#N/A</v>
      </c>
      <c r="AV22" s="225" t="e">
        <f t="shared" si="5"/>
        <v>#N/A</v>
      </c>
      <c r="AW22" s="225" t="e">
        <f t="shared" si="5"/>
        <v>#N/A</v>
      </c>
      <c r="AX22" s="225" t="e">
        <f t="shared" si="5"/>
        <v>#N/A</v>
      </c>
      <c r="AY22" s="225" t="e">
        <f t="shared" si="5"/>
        <v>#N/A</v>
      </c>
      <c r="AZ22" s="225" t="e">
        <f t="shared" si="5"/>
        <v>#N/A</v>
      </c>
      <c r="BA22" s="225" t="e">
        <f t="shared" si="5"/>
        <v>#N/A</v>
      </c>
      <c r="BB22" s="225" t="e">
        <f t="shared" si="5"/>
        <v>#N/A</v>
      </c>
      <c r="BC22" s="225" t="e">
        <f t="shared" si="5"/>
        <v>#N/A</v>
      </c>
      <c r="BD22" s="225" t="e">
        <f t="shared" si="5"/>
        <v>#N/A</v>
      </c>
    </row>
    <row r="23" spans="1:56" ht="15">
      <c r="A23" s="182" t="str">
        <f>VLOOKUP(CONCATENATE($C23,"-",$B23),[1]ACHIEV!$B$19:$C$100,2,FALSE)</f>
        <v>LOEven20</v>
      </c>
      <c r="B23" s="182" t="s">
        <v>547</v>
      </c>
      <c r="C23" s="182" t="str">
        <f>'7PSourceSummary'!$D$2</f>
        <v>DHP</v>
      </c>
      <c r="D23" s="182" t="s">
        <v>424</v>
      </c>
      <c r="E23" s="183" t="str">
        <f>'SC-Retro'!$A$9</f>
        <v>HVAC</v>
      </c>
      <c r="F23" s="210" t="e">
        <f t="shared" si="6"/>
        <v>#N/A</v>
      </c>
      <c r="G23" s="184" t="e">
        <f>INDEX('SC-New'!$A$61:$D$78,MATCH($J23,'SC-New'!$D$61:$D$78,0),1)</f>
        <v>#N/A</v>
      </c>
      <c r="H23" s="184" t="e">
        <f>INDEX('SC-New'!$A$61:$D$78,MATCH($J23,'SC-New'!$D$61:$D$78,0),2)</f>
        <v>#N/A</v>
      </c>
      <c r="I23" s="185" t="str">
        <f>'SC-New'!C63</f>
        <v>Small Off</v>
      </c>
      <c r="J23" s="185" t="str">
        <f>'SC-New'!D63</f>
        <v>DHP-New-Small Off</v>
      </c>
      <c r="K23" s="186" t="e">
        <f ca="1">'SC-New'!E63</f>
        <v>#N/A</v>
      </c>
      <c r="L23" s="186" t="e">
        <f ca="1">'SC-New'!F63</f>
        <v>#N/A</v>
      </c>
      <c r="M23" s="186" t="e">
        <f ca="1">'SC-New'!G63</f>
        <v>#N/A</v>
      </c>
      <c r="N23" s="186" t="e">
        <f ca="1">'SC-New'!H63</f>
        <v>#N/A</v>
      </c>
      <c r="O23" s="186" t="e">
        <f ca="1">'SC-New'!I63</f>
        <v>#N/A</v>
      </c>
      <c r="P23" s="186" t="e">
        <f ca="1">'SC-New'!J63</f>
        <v>#N/A</v>
      </c>
      <c r="Q23" s="186" t="e">
        <f ca="1">'SC-New'!K63</f>
        <v>#N/A</v>
      </c>
      <c r="R23" s="186" t="e">
        <f ca="1">'SC-New'!L63</f>
        <v>#N/A</v>
      </c>
      <c r="S23" s="186" t="e">
        <f ca="1">'SC-New'!M63</f>
        <v>#N/A</v>
      </c>
      <c r="T23" s="186" t="e">
        <f ca="1">'SC-New'!N63</f>
        <v>#N/A</v>
      </c>
      <c r="U23" s="186" t="e">
        <f ca="1">'SC-New'!O63</f>
        <v>#N/A</v>
      </c>
      <c r="V23" s="186" t="e">
        <f ca="1">'SC-New'!P63</f>
        <v>#N/A</v>
      </c>
      <c r="W23" s="186" t="e">
        <f ca="1">'SC-New'!Q63</f>
        <v>#N/A</v>
      </c>
      <c r="X23" s="186" t="e">
        <f ca="1">'SC-New'!R63</f>
        <v>#N/A</v>
      </c>
      <c r="Y23" s="186" t="e">
        <f ca="1">'SC-New'!S63</f>
        <v>#N/A</v>
      </c>
      <c r="Z23" s="186" t="e">
        <f ca="1">'SC-New'!T63</f>
        <v>#N/A</v>
      </c>
      <c r="AA23" s="186" t="e">
        <f ca="1">'SC-New'!U63</f>
        <v>#N/A</v>
      </c>
      <c r="AB23" s="186" t="e">
        <f ca="1">'SC-New'!V63</f>
        <v>#N/A</v>
      </c>
      <c r="AC23" s="186" t="e">
        <f ca="1">'SC-New'!W63</f>
        <v>#N/A</v>
      </c>
      <c r="AD23" s="186" t="e">
        <f ca="1">'SC-New'!X63</f>
        <v>#N/A</v>
      </c>
      <c r="AE23" s="186" t="e">
        <f ca="1">'SC-New'!Y63</f>
        <v>#N/A</v>
      </c>
      <c r="AF23" s="225" t="e">
        <f t="shared" si="4"/>
        <v>#N/A</v>
      </c>
      <c r="AG23" s="225" t="e">
        <f t="shared" si="4"/>
        <v>#N/A</v>
      </c>
      <c r="AH23" s="225" t="e">
        <f t="shared" si="4"/>
        <v>#N/A</v>
      </c>
      <c r="AI23" s="225" t="e">
        <f t="shared" si="4"/>
        <v>#N/A</v>
      </c>
      <c r="AJ23" s="225" t="e">
        <f t="shared" si="4"/>
        <v>#N/A</v>
      </c>
      <c r="AK23" s="225" t="e">
        <f t="shared" si="4"/>
        <v>#N/A</v>
      </c>
      <c r="AL23" s="225" t="e">
        <f t="shared" si="4"/>
        <v>#N/A</v>
      </c>
      <c r="AM23" s="225" t="e">
        <f t="shared" si="4"/>
        <v>#N/A</v>
      </c>
      <c r="AN23" s="225" t="e">
        <f t="shared" si="4"/>
        <v>#N/A</v>
      </c>
      <c r="AO23" s="225" t="e">
        <f t="shared" si="4"/>
        <v>#N/A</v>
      </c>
      <c r="AP23" s="225" t="e">
        <f t="shared" si="5"/>
        <v>#N/A</v>
      </c>
      <c r="AQ23" s="225" t="e">
        <f t="shared" si="5"/>
        <v>#N/A</v>
      </c>
      <c r="AR23" s="225" t="e">
        <f t="shared" si="5"/>
        <v>#N/A</v>
      </c>
      <c r="AS23" s="225" t="e">
        <f t="shared" si="5"/>
        <v>#N/A</v>
      </c>
      <c r="AT23" s="225" t="e">
        <f t="shared" si="5"/>
        <v>#N/A</v>
      </c>
      <c r="AU23" s="225" t="e">
        <f t="shared" si="5"/>
        <v>#N/A</v>
      </c>
      <c r="AV23" s="225" t="e">
        <f t="shared" si="5"/>
        <v>#N/A</v>
      </c>
      <c r="AW23" s="225" t="e">
        <f t="shared" si="5"/>
        <v>#N/A</v>
      </c>
      <c r="AX23" s="225" t="e">
        <f t="shared" si="5"/>
        <v>#N/A</v>
      </c>
      <c r="AY23" s="225" t="e">
        <f t="shared" si="5"/>
        <v>#N/A</v>
      </c>
      <c r="AZ23" s="225" t="e">
        <f t="shared" si="5"/>
        <v>#N/A</v>
      </c>
      <c r="BA23" s="225" t="e">
        <f t="shared" si="5"/>
        <v>#N/A</v>
      </c>
      <c r="BB23" s="225" t="e">
        <f t="shared" si="5"/>
        <v>#N/A</v>
      </c>
      <c r="BC23" s="225" t="e">
        <f t="shared" si="5"/>
        <v>#N/A</v>
      </c>
      <c r="BD23" s="225" t="e">
        <f t="shared" si="5"/>
        <v>#N/A</v>
      </c>
    </row>
    <row r="24" spans="1:56" ht="15">
      <c r="A24" s="182" t="str">
        <f>VLOOKUP(CONCATENATE($C24,"-",$B24),[1]ACHIEV!$B$19:$C$100,2,FALSE)</f>
        <v>LOEven20</v>
      </c>
      <c r="B24" s="182" t="s">
        <v>547</v>
      </c>
      <c r="C24" s="182" t="str">
        <f>'7PSourceSummary'!$D$2</f>
        <v>DHP</v>
      </c>
      <c r="D24" s="182" t="s">
        <v>424</v>
      </c>
      <c r="E24" s="183" t="str">
        <f>'SC-Retro'!$A$9</f>
        <v>HVAC</v>
      </c>
      <c r="F24" s="210" t="e">
        <f t="shared" si="6"/>
        <v>#N/A</v>
      </c>
      <c r="G24" s="184" t="e">
        <f>INDEX('SC-New'!$A$61:$D$78,MATCH($J24,'SC-New'!$D$61:$D$78,0),1)</f>
        <v>#N/A</v>
      </c>
      <c r="H24" s="184" t="e">
        <f>INDEX('SC-New'!$A$61:$D$78,MATCH($J24,'SC-New'!$D$61:$D$78,0),2)</f>
        <v>#N/A</v>
      </c>
      <c r="I24" s="185" t="str">
        <f>'SC-New'!C64</f>
        <v>XLarge Ret</v>
      </c>
      <c r="J24" s="185" t="str">
        <f>'SC-New'!D64</f>
        <v>DHP-New-XLarge Ret</v>
      </c>
      <c r="K24" s="186" t="e">
        <f ca="1">'SC-New'!E64</f>
        <v>#N/A</v>
      </c>
      <c r="L24" s="186" t="e">
        <f ca="1">'SC-New'!F64</f>
        <v>#N/A</v>
      </c>
      <c r="M24" s="186" t="e">
        <f ca="1">'SC-New'!G64</f>
        <v>#N/A</v>
      </c>
      <c r="N24" s="186" t="e">
        <f ca="1">'SC-New'!H64</f>
        <v>#N/A</v>
      </c>
      <c r="O24" s="186" t="e">
        <f ca="1">'SC-New'!I64</f>
        <v>#N/A</v>
      </c>
      <c r="P24" s="186" t="e">
        <f ca="1">'SC-New'!J64</f>
        <v>#N/A</v>
      </c>
      <c r="Q24" s="186" t="e">
        <f ca="1">'SC-New'!K64</f>
        <v>#N/A</v>
      </c>
      <c r="R24" s="186" t="e">
        <f ca="1">'SC-New'!L64</f>
        <v>#N/A</v>
      </c>
      <c r="S24" s="186" t="e">
        <f ca="1">'SC-New'!M64</f>
        <v>#N/A</v>
      </c>
      <c r="T24" s="186" t="e">
        <f ca="1">'SC-New'!N64</f>
        <v>#N/A</v>
      </c>
      <c r="U24" s="186" t="e">
        <f ca="1">'SC-New'!O64</f>
        <v>#N/A</v>
      </c>
      <c r="V24" s="186" t="e">
        <f ca="1">'SC-New'!P64</f>
        <v>#N/A</v>
      </c>
      <c r="W24" s="186" t="e">
        <f ca="1">'SC-New'!Q64</f>
        <v>#N/A</v>
      </c>
      <c r="X24" s="186" t="e">
        <f ca="1">'SC-New'!R64</f>
        <v>#N/A</v>
      </c>
      <c r="Y24" s="186" t="e">
        <f ca="1">'SC-New'!S64</f>
        <v>#N/A</v>
      </c>
      <c r="Z24" s="186" t="e">
        <f ca="1">'SC-New'!T64</f>
        <v>#N/A</v>
      </c>
      <c r="AA24" s="186" t="e">
        <f ca="1">'SC-New'!U64</f>
        <v>#N/A</v>
      </c>
      <c r="AB24" s="186" t="e">
        <f ca="1">'SC-New'!V64</f>
        <v>#N/A</v>
      </c>
      <c r="AC24" s="186" t="e">
        <f ca="1">'SC-New'!W64</f>
        <v>#N/A</v>
      </c>
      <c r="AD24" s="186" t="e">
        <f ca="1">'SC-New'!X64</f>
        <v>#N/A</v>
      </c>
      <c r="AE24" s="186" t="e">
        <f ca="1">'SC-New'!Y64</f>
        <v>#N/A</v>
      </c>
      <c r="AF24" s="225" t="e">
        <f t="shared" si="4"/>
        <v>#N/A</v>
      </c>
      <c r="AG24" s="225" t="e">
        <f t="shared" si="4"/>
        <v>#N/A</v>
      </c>
      <c r="AH24" s="225" t="e">
        <f t="shared" si="4"/>
        <v>#N/A</v>
      </c>
      <c r="AI24" s="225" t="e">
        <f t="shared" si="4"/>
        <v>#N/A</v>
      </c>
      <c r="AJ24" s="225" t="e">
        <f t="shared" si="4"/>
        <v>#N/A</v>
      </c>
      <c r="AK24" s="225" t="e">
        <f t="shared" si="4"/>
        <v>#N/A</v>
      </c>
      <c r="AL24" s="225" t="e">
        <f t="shared" si="4"/>
        <v>#N/A</v>
      </c>
      <c r="AM24" s="225" t="e">
        <f t="shared" si="4"/>
        <v>#N/A</v>
      </c>
      <c r="AN24" s="225" t="e">
        <f t="shared" si="4"/>
        <v>#N/A</v>
      </c>
      <c r="AO24" s="225" t="e">
        <f t="shared" si="4"/>
        <v>#N/A</v>
      </c>
      <c r="AP24" s="225" t="e">
        <f t="shared" si="5"/>
        <v>#N/A</v>
      </c>
      <c r="AQ24" s="225" t="e">
        <f t="shared" si="5"/>
        <v>#N/A</v>
      </c>
      <c r="AR24" s="225" t="e">
        <f t="shared" si="5"/>
        <v>#N/A</v>
      </c>
      <c r="AS24" s="225" t="e">
        <f t="shared" si="5"/>
        <v>#N/A</v>
      </c>
      <c r="AT24" s="225" t="e">
        <f t="shared" si="5"/>
        <v>#N/A</v>
      </c>
      <c r="AU24" s="225" t="e">
        <f t="shared" si="5"/>
        <v>#N/A</v>
      </c>
      <c r="AV24" s="225" t="e">
        <f t="shared" si="5"/>
        <v>#N/A</v>
      </c>
      <c r="AW24" s="225" t="e">
        <f t="shared" si="5"/>
        <v>#N/A</v>
      </c>
      <c r="AX24" s="225" t="e">
        <f t="shared" si="5"/>
        <v>#N/A</v>
      </c>
      <c r="AY24" s="225" t="e">
        <f t="shared" si="5"/>
        <v>#N/A</v>
      </c>
      <c r="AZ24" s="225" t="e">
        <f t="shared" si="5"/>
        <v>#N/A</v>
      </c>
      <c r="BA24" s="225" t="e">
        <f t="shared" si="5"/>
        <v>#N/A</v>
      </c>
      <c r="BB24" s="225" t="e">
        <f t="shared" si="5"/>
        <v>#N/A</v>
      </c>
      <c r="BC24" s="225" t="e">
        <f t="shared" si="5"/>
        <v>#N/A</v>
      </c>
      <c r="BD24" s="225" t="e">
        <f t="shared" si="5"/>
        <v>#N/A</v>
      </c>
    </row>
    <row r="25" spans="1:56" ht="15">
      <c r="A25" s="182" t="str">
        <f>VLOOKUP(CONCATENATE($C25,"-",$B25),[1]ACHIEV!$B$19:$C$100,2,FALSE)</f>
        <v>LOEven20</v>
      </c>
      <c r="B25" s="182" t="s">
        <v>547</v>
      </c>
      <c r="C25" s="182" t="str">
        <f>'7PSourceSummary'!$D$2</f>
        <v>DHP</v>
      </c>
      <c r="D25" s="182" t="s">
        <v>424</v>
      </c>
      <c r="E25" s="183" t="str">
        <f>'SC-Retro'!$A$9</f>
        <v>HVAC</v>
      </c>
      <c r="F25" s="210" t="e">
        <f t="shared" si="6"/>
        <v>#N/A</v>
      </c>
      <c r="G25" s="184" t="e">
        <f>INDEX('SC-New'!$A$61:$D$78,MATCH($J25,'SC-New'!$D$61:$D$78,0),1)</f>
        <v>#N/A</v>
      </c>
      <c r="H25" s="184" t="e">
        <f>INDEX('SC-New'!$A$61:$D$78,MATCH($J25,'SC-New'!$D$61:$D$78,0),2)</f>
        <v>#N/A</v>
      </c>
      <c r="I25" s="185" t="str">
        <f>'SC-New'!C65</f>
        <v>Large Ret</v>
      </c>
      <c r="J25" s="185" t="str">
        <f>'SC-New'!D65</f>
        <v>DHP-New-Large Ret</v>
      </c>
      <c r="K25" s="186" t="e">
        <f ca="1">'SC-New'!E65</f>
        <v>#N/A</v>
      </c>
      <c r="L25" s="186" t="e">
        <f ca="1">'SC-New'!F65</f>
        <v>#N/A</v>
      </c>
      <c r="M25" s="186" t="e">
        <f ca="1">'SC-New'!G65</f>
        <v>#N/A</v>
      </c>
      <c r="N25" s="186" t="e">
        <f ca="1">'SC-New'!H65</f>
        <v>#N/A</v>
      </c>
      <c r="O25" s="186" t="e">
        <f ca="1">'SC-New'!I65</f>
        <v>#N/A</v>
      </c>
      <c r="P25" s="186" t="e">
        <f ca="1">'SC-New'!J65</f>
        <v>#N/A</v>
      </c>
      <c r="Q25" s="186" t="e">
        <f ca="1">'SC-New'!K65</f>
        <v>#N/A</v>
      </c>
      <c r="R25" s="186" t="e">
        <f ca="1">'SC-New'!L65</f>
        <v>#N/A</v>
      </c>
      <c r="S25" s="186" t="e">
        <f ca="1">'SC-New'!M65</f>
        <v>#N/A</v>
      </c>
      <c r="T25" s="186" t="e">
        <f ca="1">'SC-New'!N65</f>
        <v>#N/A</v>
      </c>
      <c r="U25" s="186" t="e">
        <f ca="1">'SC-New'!O65</f>
        <v>#N/A</v>
      </c>
      <c r="V25" s="186" t="e">
        <f ca="1">'SC-New'!P65</f>
        <v>#N/A</v>
      </c>
      <c r="W25" s="186" t="e">
        <f ca="1">'SC-New'!Q65</f>
        <v>#N/A</v>
      </c>
      <c r="X25" s="186" t="e">
        <f ca="1">'SC-New'!R65</f>
        <v>#N/A</v>
      </c>
      <c r="Y25" s="186" t="e">
        <f ca="1">'SC-New'!S65</f>
        <v>#N/A</v>
      </c>
      <c r="Z25" s="186" t="e">
        <f ca="1">'SC-New'!T65</f>
        <v>#N/A</v>
      </c>
      <c r="AA25" s="186" t="e">
        <f ca="1">'SC-New'!U65</f>
        <v>#N/A</v>
      </c>
      <c r="AB25" s="186" t="e">
        <f ca="1">'SC-New'!V65</f>
        <v>#N/A</v>
      </c>
      <c r="AC25" s="186" t="e">
        <f ca="1">'SC-New'!W65</f>
        <v>#N/A</v>
      </c>
      <c r="AD25" s="186" t="e">
        <f ca="1">'SC-New'!X65</f>
        <v>#N/A</v>
      </c>
      <c r="AE25" s="186" t="e">
        <f ca="1">'SC-New'!Y65</f>
        <v>#N/A</v>
      </c>
      <c r="AF25" s="225" t="e">
        <f t="shared" si="4"/>
        <v>#N/A</v>
      </c>
      <c r="AG25" s="225" t="e">
        <f t="shared" si="4"/>
        <v>#N/A</v>
      </c>
      <c r="AH25" s="225" t="e">
        <f t="shared" si="4"/>
        <v>#N/A</v>
      </c>
      <c r="AI25" s="225" t="e">
        <f t="shared" si="4"/>
        <v>#N/A</v>
      </c>
      <c r="AJ25" s="225" t="e">
        <f t="shared" si="4"/>
        <v>#N/A</v>
      </c>
      <c r="AK25" s="225" t="e">
        <f t="shared" si="4"/>
        <v>#N/A</v>
      </c>
      <c r="AL25" s="225" t="e">
        <f t="shared" si="4"/>
        <v>#N/A</v>
      </c>
      <c r="AM25" s="225" t="e">
        <f t="shared" si="4"/>
        <v>#N/A</v>
      </c>
      <c r="AN25" s="225" t="e">
        <f t="shared" si="4"/>
        <v>#N/A</v>
      </c>
      <c r="AO25" s="225" t="e">
        <f t="shared" si="4"/>
        <v>#N/A</v>
      </c>
      <c r="AP25" s="225" t="e">
        <f t="shared" si="5"/>
        <v>#N/A</v>
      </c>
      <c r="AQ25" s="225" t="e">
        <f t="shared" si="5"/>
        <v>#N/A</v>
      </c>
      <c r="AR25" s="225" t="e">
        <f t="shared" si="5"/>
        <v>#N/A</v>
      </c>
      <c r="AS25" s="225" t="e">
        <f t="shared" si="5"/>
        <v>#N/A</v>
      </c>
      <c r="AT25" s="225" t="e">
        <f t="shared" si="5"/>
        <v>#N/A</v>
      </c>
      <c r="AU25" s="225" t="e">
        <f t="shared" si="5"/>
        <v>#N/A</v>
      </c>
      <c r="AV25" s="225" t="e">
        <f t="shared" si="5"/>
        <v>#N/A</v>
      </c>
      <c r="AW25" s="225" t="e">
        <f t="shared" si="5"/>
        <v>#N/A</v>
      </c>
      <c r="AX25" s="225" t="e">
        <f t="shared" si="5"/>
        <v>#N/A</v>
      </c>
      <c r="AY25" s="225" t="e">
        <f t="shared" si="5"/>
        <v>#N/A</v>
      </c>
      <c r="AZ25" s="225" t="e">
        <f t="shared" si="5"/>
        <v>#N/A</v>
      </c>
      <c r="BA25" s="225" t="e">
        <f t="shared" si="5"/>
        <v>#N/A</v>
      </c>
      <c r="BB25" s="225" t="e">
        <f t="shared" si="5"/>
        <v>#N/A</v>
      </c>
      <c r="BC25" s="225" t="e">
        <f t="shared" si="5"/>
        <v>#N/A</v>
      </c>
      <c r="BD25" s="225" t="e">
        <f t="shared" si="5"/>
        <v>#N/A</v>
      </c>
    </row>
    <row r="26" spans="1:56" ht="15">
      <c r="A26" s="182" t="str">
        <f>VLOOKUP(CONCATENATE($C26,"-",$B26),[1]ACHIEV!$B$19:$C$100,2,FALSE)</f>
        <v>LOEven20</v>
      </c>
      <c r="B26" s="182" t="s">
        <v>547</v>
      </c>
      <c r="C26" s="182" t="str">
        <f>'7PSourceSummary'!$D$2</f>
        <v>DHP</v>
      </c>
      <c r="D26" s="182" t="s">
        <v>424</v>
      </c>
      <c r="E26" s="183" t="str">
        <f>'SC-Retro'!$A$9</f>
        <v>HVAC</v>
      </c>
      <c r="F26" s="210" t="e">
        <f t="shared" si="6"/>
        <v>#N/A</v>
      </c>
      <c r="G26" s="184" t="e">
        <f>INDEX('SC-New'!$A$61:$D$78,MATCH($J26,'SC-New'!$D$61:$D$78,0),1)</f>
        <v>#N/A</v>
      </c>
      <c r="H26" s="184" t="e">
        <f>INDEX('SC-New'!$A$61:$D$78,MATCH($J26,'SC-New'!$D$61:$D$78,0),2)</f>
        <v>#N/A</v>
      </c>
      <c r="I26" s="185" t="str">
        <f>'SC-New'!C66</f>
        <v>Medium Ret</v>
      </c>
      <c r="J26" s="185" t="str">
        <f>'SC-New'!D66</f>
        <v>DHP-New-Medium Ret</v>
      </c>
      <c r="K26" s="186" t="e">
        <f ca="1">'SC-New'!E66</f>
        <v>#N/A</v>
      </c>
      <c r="L26" s="186" t="e">
        <f ca="1">'SC-New'!F66</f>
        <v>#N/A</v>
      </c>
      <c r="M26" s="186" t="e">
        <f ca="1">'SC-New'!G66</f>
        <v>#N/A</v>
      </c>
      <c r="N26" s="186" t="e">
        <f ca="1">'SC-New'!H66</f>
        <v>#N/A</v>
      </c>
      <c r="O26" s="186" t="e">
        <f ca="1">'SC-New'!I66</f>
        <v>#N/A</v>
      </c>
      <c r="P26" s="186" t="e">
        <f ca="1">'SC-New'!J66</f>
        <v>#N/A</v>
      </c>
      <c r="Q26" s="186" t="e">
        <f ca="1">'SC-New'!K66</f>
        <v>#N/A</v>
      </c>
      <c r="R26" s="186" t="e">
        <f ca="1">'SC-New'!L66</f>
        <v>#N/A</v>
      </c>
      <c r="S26" s="186" t="e">
        <f ca="1">'SC-New'!M66</f>
        <v>#N/A</v>
      </c>
      <c r="T26" s="186" t="e">
        <f ca="1">'SC-New'!N66</f>
        <v>#N/A</v>
      </c>
      <c r="U26" s="186" t="e">
        <f ca="1">'SC-New'!O66</f>
        <v>#N/A</v>
      </c>
      <c r="V26" s="186" t="e">
        <f ca="1">'SC-New'!P66</f>
        <v>#N/A</v>
      </c>
      <c r="W26" s="186" t="e">
        <f ca="1">'SC-New'!Q66</f>
        <v>#N/A</v>
      </c>
      <c r="X26" s="186" t="e">
        <f ca="1">'SC-New'!R66</f>
        <v>#N/A</v>
      </c>
      <c r="Y26" s="186" t="e">
        <f ca="1">'SC-New'!S66</f>
        <v>#N/A</v>
      </c>
      <c r="Z26" s="186" t="e">
        <f ca="1">'SC-New'!T66</f>
        <v>#N/A</v>
      </c>
      <c r="AA26" s="186" t="e">
        <f ca="1">'SC-New'!U66</f>
        <v>#N/A</v>
      </c>
      <c r="AB26" s="186" t="e">
        <f ca="1">'SC-New'!V66</f>
        <v>#N/A</v>
      </c>
      <c r="AC26" s="186" t="e">
        <f ca="1">'SC-New'!W66</f>
        <v>#N/A</v>
      </c>
      <c r="AD26" s="186" t="e">
        <f ca="1">'SC-New'!X66</f>
        <v>#N/A</v>
      </c>
      <c r="AE26" s="186" t="e">
        <f ca="1">'SC-New'!Y66</f>
        <v>#N/A</v>
      </c>
      <c r="AF26" s="225" t="e">
        <f t="shared" si="4"/>
        <v>#N/A</v>
      </c>
      <c r="AG26" s="225" t="e">
        <f t="shared" si="4"/>
        <v>#N/A</v>
      </c>
      <c r="AH26" s="225" t="e">
        <f t="shared" si="4"/>
        <v>#N/A</v>
      </c>
      <c r="AI26" s="225" t="e">
        <f t="shared" si="4"/>
        <v>#N/A</v>
      </c>
      <c r="AJ26" s="225" t="e">
        <f t="shared" si="4"/>
        <v>#N/A</v>
      </c>
      <c r="AK26" s="225" t="e">
        <f t="shared" si="4"/>
        <v>#N/A</v>
      </c>
      <c r="AL26" s="225" t="e">
        <f t="shared" si="4"/>
        <v>#N/A</v>
      </c>
      <c r="AM26" s="225" t="e">
        <f t="shared" si="4"/>
        <v>#N/A</v>
      </c>
      <c r="AN26" s="225" t="e">
        <f t="shared" si="4"/>
        <v>#N/A</v>
      </c>
      <c r="AO26" s="225" t="e">
        <f t="shared" si="4"/>
        <v>#N/A</v>
      </c>
      <c r="AP26" s="225" t="e">
        <f t="shared" si="5"/>
        <v>#N/A</v>
      </c>
      <c r="AQ26" s="225" t="e">
        <f t="shared" si="5"/>
        <v>#N/A</v>
      </c>
      <c r="AR26" s="225" t="e">
        <f t="shared" si="5"/>
        <v>#N/A</v>
      </c>
      <c r="AS26" s="225" t="e">
        <f t="shared" si="5"/>
        <v>#N/A</v>
      </c>
      <c r="AT26" s="225" t="e">
        <f t="shared" si="5"/>
        <v>#N/A</v>
      </c>
      <c r="AU26" s="225" t="e">
        <f t="shared" si="5"/>
        <v>#N/A</v>
      </c>
      <c r="AV26" s="225" t="e">
        <f t="shared" si="5"/>
        <v>#N/A</v>
      </c>
      <c r="AW26" s="225" t="e">
        <f t="shared" si="5"/>
        <v>#N/A</v>
      </c>
      <c r="AX26" s="225" t="e">
        <f t="shared" si="5"/>
        <v>#N/A</v>
      </c>
      <c r="AY26" s="225" t="e">
        <f t="shared" si="5"/>
        <v>#N/A</v>
      </c>
      <c r="AZ26" s="225" t="e">
        <f t="shared" si="5"/>
        <v>#N/A</v>
      </c>
      <c r="BA26" s="225" t="e">
        <f t="shared" si="5"/>
        <v>#N/A</v>
      </c>
      <c r="BB26" s="225" t="e">
        <f t="shared" si="5"/>
        <v>#N/A</v>
      </c>
      <c r="BC26" s="225" t="e">
        <f t="shared" si="5"/>
        <v>#N/A</v>
      </c>
      <c r="BD26" s="225" t="e">
        <f t="shared" si="5"/>
        <v>#N/A</v>
      </c>
    </row>
    <row r="27" spans="1:56" ht="15">
      <c r="A27" s="182" t="str">
        <f>VLOOKUP(CONCATENATE($C27,"-",$B27),[1]ACHIEV!$B$19:$C$100,2,FALSE)</f>
        <v>LOEven20</v>
      </c>
      <c r="B27" s="182" t="s">
        <v>547</v>
      </c>
      <c r="C27" s="182" t="str">
        <f>'7PSourceSummary'!$D$2</f>
        <v>DHP</v>
      </c>
      <c r="D27" s="182" t="s">
        <v>424</v>
      </c>
      <c r="E27" s="183" t="str">
        <f>'SC-Retro'!$A$9</f>
        <v>HVAC</v>
      </c>
      <c r="F27" s="210" t="e">
        <f t="shared" si="6"/>
        <v>#N/A</v>
      </c>
      <c r="G27" s="184" t="e">
        <f>INDEX('SC-New'!$A$61:$D$78,MATCH($J27,'SC-New'!$D$61:$D$78,0),1)</f>
        <v>#N/A</v>
      </c>
      <c r="H27" s="184" t="e">
        <f>INDEX('SC-New'!$A$61:$D$78,MATCH($J27,'SC-New'!$D$61:$D$78,0),2)</f>
        <v>#N/A</v>
      </c>
      <c r="I27" s="185" t="str">
        <f>'SC-New'!C67</f>
        <v>Small Ret</v>
      </c>
      <c r="J27" s="185" t="str">
        <f>'SC-New'!D67</f>
        <v>DHP-New-Small Ret</v>
      </c>
      <c r="K27" s="186" t="e">
        <f ca="1">'SC-New'!E67</f>
        <v>#N/A</v>
      </c>
      <c r="L27" s="186" t="e">
        <f ca="1">'SC-New'!F67</f>
        <v>#N/A</v>
      </c>
      <c r="M27" s="186" t="e">
        <f ca="1">'SC-New'!G67</f>
        <v>#N/A</v>
      </c>
      <c r="N27" s="186" t="e">
        <f ca="1">'SC-New'!H67</f>
        <v>#N/A</v>
      </c>
      <c r="O27" s="186" t="e">
        <f ca="1">'SC-New'!I67</f>
        <v>#N/A</v>
      </c>
      <c r="P27" s="186" t="e">
        <f ca="1">'SC-New'!J67</f>
        <v>#N/A</v>
      </c>
      <c r="Q27" s="186" t="e">
        <f ca="1">'SC-New'!K67</f>
        <v>#N/A</v>
      </c>
      <c r="R27" s="186" t="e">
        <f ca="1">'SC-New'!L67</f>
        <v>#N/A</v>
      </c>
      <c r="S27" s="186" t="e">
        <f ca="1">'SC-New'!M67</f>
        <v>#N/A</v>
      </c>
      <c r="T27" s="186" t="e">
        <f ca="1">'SC-New'!N67</f>
        <v>#N/A</v>
      </c>
      <c r="U27" s="186" t="e">
        <f ca="1">'SC-New'!O67</f>
        <v>#N/A</v>
      </c>
      <c r="V27" s="186" t="e">
        <f ca="1">'SC-New'!P67</f>
        <v>#N/A</v>
      </c>
      <c r="W27" s="186" t="e">
        <f ca="1">'SC-New'!Q67</f>
        <v>#N/A</v>
      </c>
      <c r="X27" s="186" t="e">
        <f ca="1">'SC-New'!R67</f>
        <v>#N/A</v>
      </c>
      <c r="Y27" s="186" t="e">
        <f ca="1">'SC-New'!S67</f>
        <v>#N/A</v>
      </c>
      <c r="Z27" s="186" t="e">
        <f ca="1">'SC-New'!T67</f>
        <v>#N/A</v>
      </c>
      <c r="AA27" s="186" t="e">
        <f ca="1">'SC-New'!U67</f>
        <v>#N/A</v>
      </c>
      <c r="AB27" s="186" t="e">
        <f ca="1">'SC-New'!V67</f>
        <v>#N/A</v>
      </c>
      <c r="AC27" s="186" t="e">
        <f ca="1">'SC-New'!W67</f>
        <v>#N/A</v>
      </c>
      <c r="AD27" s="186" t="e">
        <f ca="1">'SC-New'!X67</f>
        <v>#N/A</v>
      </c>
      <c r="AE27" s="186" t="e">
        <f ca="1">'SC-New'!Y67</f>
        <v>#N/A</v>
      </c>
      <c r="AF27" s="225" t="e">
        <f t="shared" si="4"/>
        <v>#N/A</v>
      </c>
      <c r="AG27" s="225" t="e">
        <f t="shared" si="4"/>
        <v>#N/A</v>
      </c>
      <c r="AH27" s="225" t="e">
        <f t="shared" si="4"/>
        <v>#N/A</v>
      </c>
      <c r="AI27" s="225" t="e">
        <f t="shared" si="4"/>
        <v>#N/A</v>
      </c>
      <c r="AJ27" s="225" t="e">
        <f t="shared" si="4"/>
        <v>#N/A</v>
      </c>
      <c r="AK27" s="225" t="e">
        <f t="shared" si="4"/>
        <v>#N/A</v>
      </c>
      <c r="AL27" s="225" t="e">
        <f t="shared" si="4"/>
        <v>#N/A</v>
      </c>
      <c r="AM27" s="225" t="e">
        <f t="shared" si="4"/>
        <v>#N/A</v>
      </c>
      <c r="AN27" s="225" t="e">
        <f t="shared" si="4"/>
        <v>#N/A</v>
      </c>
      <c r="AO27" s="225" t="e">
        <f t="shared" si="4"/>
        <v>#N/A</v>
      </c>
      <c r="AP27" s="225" t="e">
        <f t="shared" si="5"/>
        <v>#N/A</v>
      </c>
      <c r="AQ27" s="225" t="e">
        <f t="shared" si="5"/>
        <v>#N/A</v>
      </c>
      <c r="AR27" s="225" t="e">
        <f t="shared" si="5"/>
        <v>#N/A</v>
      </c>
      <c r="AS27" s="225" t="e">
        <f t="shared" si="5"/>
        <v>#N/A</v>
      </c>
      <c r="AT27" s="225" t="e">
        <f t="shared" si="5"/>
        <v>#N/A</v>
      </c>
      <c r="AU27" s="225" t="e">
        <f t="shared" si="5"/>
        <v>#N/A</v>
      </c>
      <c r="AV27" s="225" t="e">
        <f t="shared" si="5"/>
        <v>#N/A</v>
      </c>
      <c r="AW27" s="225" t="e">
        <f t="shared" si="5"/>
        <v>#N/A</v>
      </c>
      <c r="AX27" s="225" t="e">
        <f t="shared" si="5"/>
        <v>#N/A</v>
      </c>
      <c r="AY27" s="225" t="e">
        <f t="shared" si="5"/>
        <v>#N/A</v>
      </c>
      <c r="AZ27" s="225" t="e">
        <f t="shared" si="5"/>
        <v>#N/A</v>
      </c>
      <c r="BA27" s="225" t="e">
        <f t="shared" si="5"/>
        <v>#N/A</v>
      </c>
      <c r="BB27" s="225" t="e">
        <f t="shared" si="5"/>
        <v>#N/A</v>
      </c>
      <c r="BC27" s="225" t="e">
        <f t="shared" si="5"/>
        <v>#N/A</v>
      </c>
      <c r="BD27" s="225" t="e">
        <f t="shared" si="5"/>
        <v>#N/A</v>
      </c>
    </row>
    <row r="28" spans="1:56" ht="15">
      <c r="A28" s="182" t="str">
        <f>VLOOKUP(CONCATENATE($C28,"-",$B28),[1]ACHIEV!$B$19:$C$100,2,FALSE)</f>
        <v>LOEven20</v>
      </c>
      <c r="B28" s="182" t="s">
        <v>547</v>
      </c>
      <c r="C28" s="182" t="str">
        <f>'7PSourceSummary'!$D$2</f>
        <v>DHP</v>
      </c>
      <c r="D28" s="182" t="s">
        <v>424</v>
      </c>
      <c r="E28" s="183" t="str">
        <f>'SC-Retro'!$A$9</f>
        <v>HVAC</v>
      </c>
      <c r="F28" s="210" t="e">
        <f t="shared" si="6"/>
        <v>#N/A</v>
      </c>
      <c r="G28" s="184" t="e">
        <f>INDEX('SC-New'!$A$61:$D$78,MATCH($J28,'SC-New'!$D$61:$D$78,0),1)</f>
        <v>#N/A</v>
      </c>
      <c r="H28" s="184" t="e">
        <f>INDEX('SC-New'!$A$61:$D$78,MATCH($J28,'SC-New'!$D$61:$D$78,0),2)</f>
        <v>#N/A</v>
      </c>
      <c r="I28" s="185" t="str">
        <f>'SC-New'!C68</f>
        <v>School K-12</v>
      </c>
      <c r="J28" s="185" t="str">
        <f>'SC-New'!D68</f>
        <v>DHP-New-School K-12</v>
      </c>
      <c r="K28" s="186" t="e">
        <f ca="1">'SC-New'!E68</f>
        <v>#N/A</v>
      </c>
      <c r="L28" s="186" t="e">
        <f ca="1">'SC-New'!F68</f>
        <v>#N/A</v>
      </c>
      <c r="M28" s="186" t="e">
        <f ca="1">'SC-New'!G68</f>
        <v>#N/A</v>
      </c>
      <c r="N28" s="186" t="e">
        <f ca="1">'SC-New'!H68</f>
        <v>#N/A</v>
      </c>
      <c r="O28" s="186" t="e">
        <f ca="1">'SC-New'!I68</f>
        <v>#N/A</v>
      </c>
      <c r="P28" s="186" t="e">
        <f ca="1">'SC-New'!J68</f>
        <v>#N/A</v>
      </c>
      <c r="Q28" s="186" t="e">
        <f ca="1">'SC-New'!K68</f>
        <v>#N/A</v>
      </c>
      <c r="R28" s="186" t="e">
        <f ca="1">'SC-New'!L68</f>
        <v>#N/A</v>
      </c>
      <c r="S28" s="186" t="e">
        <f ca="1">'SC-New'!M68</f>
        <v>#N/A</v>
      </c>
      <c r="T28" s="186" t="e">
        <f ca="1">'SC-New'!N68</f>
        <v>#N/A</v>
      </c>
      <c r="U28" s="186" t="e">
        <f ca="1">'SC-New'!O68</f>
        <v>#N/A</v>
      </c>
      <c r="V28" s="186" t="e">
        <f ca="1">'SC-New'!P68</f>
        <v>#N/A</v>
      </c>
      <c r="W28" s="186" t="e">
        <f ca="1">'SC-New'!Q68</f>
        <v>#N/A</v>
      </c>
      <c r="X28" s="186" t="e">
        <f ca="1">'SC-New'!R68</f>
        <v>#N/A</v>
      </c>
      <c r="Y28" s="186" t="e">
        <f ca="1">'SC-New'!S68</f>
        <v>#N/A</v>
      </c>
      <c r="Z28" s="186" t="e">
        <f ca="1">'SC-New'!T68</f>
        <v>#N/A</v>
      </c>
      <c r="AA28" s="186" t="e">
        <f ca="1">'SC-New'!U68</f>
        <v>#N/A</v>
      </c>
      <c r="AB28" s="186" t="e">
        <f ca="1">'SC-New'!V68</f>
        <v>#N/A</v>
      </c>
      <c r="AC28" s="186" t="e">
        <f ca="1">'SC-New'!W68</f>
        <v>#N/A</v>
      </c>
      <c r="AD28" s="186" t="e">
        <f ca="1">'SC-New'!X68</f>
        <v>#N/A</v>
      </c>
      <c r="AE28" s="186" t="e">
        <f ca="1">'SC-New'!Y68</f>
        <v>#N/A</v>
      </c>
      <c r="AF28" s="225" t="e">
        <f t="shared" si="4"/>
        <v>#N/A</v>
      </c>
      <c r="AG28" s="225" t="e">
        <f t="shared" si="4"/>
        <v>#N/A</v>
      </c>
      <c r="AH28" s="225" t="e">
        <f t="shared" si="4"/>
        <v>#N/A</v>
      </c>
      <c r="AI28" s="225" t="e">
        <f t="shared" si="4"/>
        <v>#N/A</v>
      </c>
      <c r="AJ28" s="225" t="e">
        <f t="shared" si="4"/>
        <v>#N/A</v>
      </c>
      <c r="AK28" s="225" t="e">
        <f t="shared" si="4"/>
        <v>#N/A</v>
      </c>
      <c r="AL28" s="225" t="e">
        <f t="shared" si="4"/>
        <v>#N/A</v>
      </c>
      <c r="AM28" s="225" t="e">
        <f t="shared" si="4"/>
        <v>#N/A</v>
      </c>
      <c r="AN28" s="225" t="e">
        <f t="shared" si="4"/>
        <v>#N/A</v>
      </c>
      <c r="AO28" s="225" t="e">
        <f t="shared" si="4"/>
        <v>#N/A</v>
      </c>
      <c r="AP28" s="225" t="e">
        <f t="shared" si="5"/>
        <v>#N/A</v>
      </c>
      <c r="AQ28" s="225" t="e">
        <f t="shared" si="5"/>
        <v>#N/A</v>
      </c>
      <c r="AR28" s="225" t="e">
        <f t="shared" si="5"/>
        <v>#N/A</v>
      </c>
      <c r="AS28" s="225" t="e">
        <f t="shared" si="5"/>
        <v>#N/A</v>
      </c>
      <c r="AT28" s="225" t="e">
        <f t="shared" si="5"/>
        <v>#N/A</v>
      </c>
      <c r="AU28" s="225" t="e">
        <f t="shared" si="5"/>
        <v>#N/A</v>
      </c>
      <c r="AV28" s="225" t="e">
        <f t="shared" si="5"/>
        <v>#N/A</v>
      </c>
      <c r="AW28" s="225" t="e">
        <f t="shared" si="5"/>
        <v>#N/A</v>
      </c>
      <c r="AX28" s="225" t="e">
        <f t="shared" si="5"/>
        <v>#N/A</v>
      </c>
      <c r="AY28" s="225" t="e">
        <f t="shared" si="5"/>
        <v>#N/A</v>
      </c>
      <c r="AZ28" s="225" t="e">
        <f t="shared" si="5"/>
        <v>#N/A</v>
      </c>
      <c r="BA28" s="225" t="e">
        <f t="shared" si="5"/>
        <v>#N/A</v>
      </c>
      <c r="BB28" s="225" t="e">
        <f t="shared" si="5"/>
        <v>#N/A</v>
      </c>
      <c r="BC28" s="225" t="e">
        <f t="shared" si="5"/>
        <v>#N/A</v>
      </c>
      <c r="BD28" s="225" t="e">
        <f t="shared" si="5"/>
        <v>#N/A</v>
      </c>
    </row>
    <row r="29" spans="1:56" ht="15">
      <c r="A29" s="182" t="str">
        <f>VLOOKUP(CONCATENATE($C29,"-",$B29),[1]ACHIEV!$B$19:$C$100,2,FALSE)</f>
        <v>LOEven20</v>
      </c>
      <c r="B29" s="182" t="s">
        <v>547</v>
      </c>
      <c r="C29" s="182" t="str">
        <f>'7PSourceSummary'!$D$2</f>
        <v>DHP</v>
      </c>
      <c r="D29" s="182" t="s">
        <v>424</v>
      </c>
      <c r="E29" s="183" t="str">
        <f>'SC-Retro'!$A$9</f>
        <v>HVAC</v>
      </c>
      <c r="F29" s="210" t="e">
        <f t="shared" si="6"/>
        <v>#N/A</v>
      </c>
      <c r="G29" s="184" t="e">
        <f>INDEX('SC-New'!$A$61:$D$78,MATCH($J29,'SC-New'!$D$61:$D$78,0),1)</f>
        <v>#N/A</v>
      </c>
      <c r="H29" s="184" t="e">
        <f>INDEX('SC-New'!$A$61:$D$78,MATCH($J29,'SC-New'!$D$61:$D$78,0),2)</f>
        <v>#N/A</v>
      </c>
      <c r="I29" s="185" t="str">
        <f>'SC-New'!C69</f>
        <v>University</v>
      </c>
      <c r="J29" s="185" t="str">
        <f>'SC-New'!D69</f>
        <v>DHP-New-University</v>
      </c>
      <c r="K29" s="186" t="e">
        <f ca="1">'SC-New'!E69</f>
        <v>#N/A</v>
      </c>
      <c r="L29" s="186" t="e">
        <f ca="1">'SC-New'!F69</f>
        <v>#N/A</v>
      </c>
      <c r="M29" s="186" t="e">
        <f ca="1">'SC-New'!G69</f>
        <v>#N/A</v>
      </c>
      <c r="N29" s="186" t="e">
        <f ca="1">'SC-New'!H69</f>
        <v>#N/A</v>
      </c>
      <c r="O29" s="186" t="e">
        <f ca="1">'SC-New'!I69</f>
        <v>#N/A</v>
      </c>
      <c r="P29" s="186" t="e">
        <f ca="1">'SC-New'!J69</f>
        <v>#N/A</v>
      </c>
      <c r="Q29" s="186" t="e">
        <f ca="1">'SC-New'!K69</f>
        <v>#N/A</v>
      </c>
      <c r="R29" s="186" t="e">
        <f ca="1">'SC-New'!L69</f>
        <v>#N/A</v>
      </c>
      <c r="S29" s="186" t="e">
        <f ca="1">'SC-New'!M69</f>
        <v>#N/A</v>
      </c>
      <c r="T29" s="186" t="e">
        <f ca="1">'SC-New'!N69</f>
        <v>#N/A</v>
      </c>
      <c r="U29" s="186" t="e">
        <f ca="1">'SC-New'!O69</f>
        <v>#N/A</v>
      </c>
      <c r="V29" s="186" t="e">
        <f ca="1">'SC-New'!P69</f>
        <v>#N/A</v>
      </c>
      <c r="W29" s="186" t="e">
        <f ca="1">'SC-New'!Q69</f>
        <v>#N/A</v>
      </c>
      <c r="X29" s="186" t="e">
        <f ca="1">'SC-New'!R69</f>
        <v>#N/A</v>
      </c>
      <c r="Y29" s="186" t="e">
        <f ca="1">'SC-New'!S69</f>
        <v>#N/A</v>
      </c>
      <c r="Z29" s="186" t="e">
        <f ca="1">'SC-New'!T69</f>
        <v>#N/A</v>
      </c>
      <c r="AA29" s="186" t="e">
        <f ca="1">'SC-New'!U69</f>
        <v>#N/A</v>
      </c>
      <c r="AB29" s="186" t="e">
        <f ca="1">'SC-New'!V69</f>
        <v>#N/A</v>
      </c>
      <c r="AC29" s="186" t="e">
        <f ca="1">'SC-New'!W69</f>
        <v>#N/A</v>
      </c>
      <c r="AD29" s="186" t="e">
        <f ca="1">'SC-New'!X69</f>
        <v>#N/A</v>
      </c>
      <c r="AE29" s="186" t="e">
        <f ca="1">'SC-New'!Y69</f>
        <v>#N/A</v>
      </c>
      <c r="AF29" s="225" t="e">
        <f t="shared" ref="AF29:AU38" si="7">VLOOKUP($J29,MeasureOutputR,COLUMN()-17,FALSE)</f>
        <v>#N/A</v>
      </c>
      <c r="AG29" s="225" t="e">
        <f t="shared" si="7"/>
        <v>#N/A</v>
      </c>
      <c r="AH29" s="225" t="e">
        <f t="shared" si="7"/>
        <v>#N/A</v>
      </c>
      <c r="AI29" s="225" t="e">
        <f t="shared" si="7"/>
        <v>#N/A</v>
      </c>
      <c r="AJ29" s="225" t="e">
        <f t="shared" si="7"/>
        <v>#N/A</v>
      </c>
      <c r="AK29" s="225" t="e">
        <f t="shared" si="7"/>
        <v>#N/A</v>
      </c>
      <c r="AL29" s="225" t="e">
        <f t="shared" si="7"/>
        <v>#N/A</v>
      </c>
      <c r="AM29" s="225" t="e">
        <f t="shared" si="7"/>
        <v>#N/A</v>
      </c>
      <c r="AN29" s="225" t="e">
        <f t="shared" si="7"/>
        <v>#N/A</v>
      </c>
      <c r="AO29" s="225" t="e">
        <f t="shared" si="7"/>
        <v>#N/A</v>
      </c>
      <c r="AP29" s="225" t="e">
        <f t="shared" si="7"/>
        <v>#N/A</v>
      </c>
      <c r="AQ29" s="225" t="e">
        <f t="shared" si="7"/>
        <v>#N/A</v>
      </c>
      <c r="AR29" s="225" t="e">
        <f t="shared" si="7"/>
        <v>#N/A</v>
      </c>
      <c r="AS29" s="225" t="e">
        <f t="shared" si="7"/>
        <v>#N/A</v>
      </c>
      <c r="AT29" s="225" t="e">
        <f t="shared" si="7"/>
        <v>#N/A</v>
      </c>
      <c r="AU29" s="225" t="e">
        <f t="shared" si="7"/>
        <v>#N/A</v>
      </c>
      <c r="AV29" s="225" t="e">
        <f t="shared" ref="AP29:BD38" si="8">VLOOKUP($J29,MeasureOutputR,COLUMN()-17,FALSE)</f>
        <v>#N/A</v>
      </c>
      <c r="AW29" s="225" t="e">
        <f t="shared" si="8"/>
        <v>#N/A</v>
      </c>
      <c r="AX29" s="225" t="e">
        <f t="shared" si="8"/>
        <v>#N/A</v>
      </c>
      <c r="AY29" s="225" t="e">
        <f t="shared" si="8"/>
        <v>#N/A</v>
      </c>
      <c r="AZ29" s="225" t="e">
        <f t="shared" si="8"/>
        <v>#N/A</v>
      </c>
      <c r="BA29" s="225" t="e">
        <f t="shared" si="8"/>
        <v>#N/A</v>
      </c>
      <c r="BB29" s="225" t="e">
        <f t="shared" si="8"/>
        <v>#N/A</v>
      </c>
      <c r="BC29" s="225" t="e">
        <f t="shared" si="8"/>
        <v>#N/A</v>
      </c>
      <c r="BD29" s="225" t="e">
        <f t="shared" si="8"/>
        <v>#N/A</v>
      </c>
    </row>
    <row r="30" spans="1:56" ht="15">
      <c r="A30" s="182" t="str">
        <f>VLOOKUP(CONCATENATE($C30,"-",$B30),[1]ACHIEV!$B$19:$C$100,2,FALSE)</f>
        <v>LOEven20</v>
      </c>
      <c r="B30" s="182" t="s">
        <v>547</v>
      </c>
      <c r="C30" s="182" t="str">
        <f>'7PSourceSummary'!$D$2</f>
        <v>DHP</v>
      </c>
      <c r="D30" s="182" t="s">
        <v>424</v>
      </c>
      <c r="E30" s="183" t="str">
        <f>'SC-Retro'!$A$9</f>
        <v>HVAC</v>
      </c>
      <c r="F30" s="210" t="e">
        <f t="shared" si="6"/>
        <v>#N/A</v>
      </c>
      <c r="G30" s="184" t="e">
        <f>INDEX('SC-New'!$A$61:$D$78,MATCH($J30,'SC-New'!$D$61:$D$78,0),1)</f>
        <v>#N/A</v>
      </c>
      <c r="H30" s="184" t="e">
        <f>INDEX('SC-New'!$A$61:$D$78,MATCH($J30,'SC-New'!$D$61:$D$78,0),2)</f>
        <v>#N/A</v>
      </c>
      <c r="I30" s="185" t="str">
        <f>'SC-New'!C70</f>
        <v>Warehouse</v>
      </c>
      <c r="J30" s="185" t="str">
        <f>'SC-New'!D70</f>
        <v>DHP-New-Warehouse</v>
      </c>
      <c r="K30" s="186" t="e">
        <f ca="1">'SC-New'!E70</f>
        <v>#N/A</v>
      </c>
      <c r="L30" s="186" t="e">
        <f ca="1">'SC-New'!F70</f>
        <v>#N/A</v>
      </c>
      <c r="M30" s="186" t="e">
        <f ca="1">'SC-New'!G70</f>
        <v>#N/A</v>
      </c>
      <c r="N30" s="186" t="e">
        <f ca="1">'SC-New'!H70</f>
        <v>#N/A</v>
      </c>
      <c r="O30" s="186" t="e">
        <f ca="1">'SC-New'!I70</f>
        <v>#N/A</v>
      </c>
      <c r="P30" s="186" t="e">
        <f ca="1">'SC-New'!J70</f>
        <v>#N/A</v>
      </c>
      <c r="Q30" s="186" t="e">
        <f ca="1">'SC-New'!K70</f>
        <v>#N/A</v>
      </c>
      <c r="R30" s="186" t="e">
        <f ca="1">'SC-New'!L70</f>
        <v>#N/A</v>
      </c>
      <c r="S30" s="186" t="e">
        <f ca="1">'SC-New'!M70</f>
        <v>#N/A</v>
      </c>
      <c r="T30" s="186" t="e">
        <f ca="1">'SC-New'!N70</f>
        <v>#N/A</v>
      </c>
      <c r="U30" s="186" t="e">
        <f ca="1">'SC-New'!O70</f>
        <v>#N/A</v>
      </c>
      <c r="V30" s="186" t="e">
        <f ca="1">'SC-New'!P70</f>
        <v>#N/A</v>
      </c>
      <c r="W30" s="186" t="e">
        <f ca="1">'SC-New'!Q70</f>
        <v>#N/A</v>
      </c>
      <c r="X30" s="186" t="e">
        <f ca="1">'SC-New'!R70</f>
        <v>#N/A</v>
      </c>
      <c r="Y30" s="186" t="e">
        <f ca="1">'SC-New'!S70</f>
        <v>#N/A</v>
      </c>
      <c r="Z30" s="186" t="e">
        <f ca="1">'SC-New'!T70</f>
        <v>#N/A</v>
      </c>
      <c r="AA30" s="186" t="e">
        <f ca="1">'SC-New'!U70</f>
        <v>#N/A</v>
      </c>
      <c r="AB30" s="186" t="e">
        <f ca="1">'SC-New'!V70</f>
        <v>#N/A</v>
      </c>
      <c r="AC30" s="186" t="e">
        <f ca="1">'SC-New'!W70</f>
        <v>#N/A</v>
      </c>
      <c r="AD30" s="186" t="e">
        <f ca="1">'SC-New'!X70</f>
        <v>#N/A</v>
      </c>
      <c r="AE30" s="186" t="e">
        <f ca="1">'SC-New'!Y70</f>
        <v>#N/A</v>
      </c>
      <c r="AF30" s="225" t="e">
        <f t="shared" si="7"/>
        <v>#N/A</v>
      </c>
      <c r="AG30" s="225" t="e">
        <f t="shared" si="7"/>
        <v>#N/A</v>
      </c>
      <c r="AH30" s="225" t="e">
        <f t="shared" si="7"/>
        <v>#N/A</v>
      </c>
      <c r="AI30" s="225" t="e">
        <f t="shared" si="7"/>
        <v>#N/A</v>
      </c>
      <c r="AJ30" s="225" t="e">
        <f t="shared" si="7"/>
        <v>#N/A</v>
      </c>
      <c r="AK30" s="225" t="e">
        <f t="shared" si="7"/>
        <v>#N/A</v>
      </c>
      <c r="AL30" s="225" t="e">
        <f t="shared" si="7"/>
        <v>#N/A</v>
      </c>
      <c r="AM30" s="225" t="e">
        <f t="shared" si="7"/>
        <v>#N/A</v>
      </c>
      <c r="AN30" s="225" t="e">
        <f t="shared" si="7"/>
        <v>#N/A</v>
      </c>
      <c r="AO30" s="225" t="e">
        <f t="shared" si="7"/>
        <v>#N/A</v>
      </c>
      <c r="AP30" s="225" t="e">
        <f t="shared" si="8"/>
        <v>#N/A</v>
      </c>
      <c r="AQ30" s="225" t="e">
        <f t="shared" si="8"/>
        <v>#N/A</v>
      </c>
      <c r="AR30" s="225" t="e">
        <f t="shared" si="8"/>
        <v>#N/A</v>
      </c>
      <c r="AS30" s="225" t="e">
        <f t="shared" si="8"/>
        <v>#N/A</v>
      </c>
      <c r="AT30" s="225" t="e">
        <f t="shared" si="8"/>
        <v>#N/A</v>
      </c>
      <c r="AU30" s="225" t="e">
        <f t="shared" si="8"/>
        <v>#N/A</v>
      </c>
      <c r="AV30" s="225" t="e">
        <f t="shared" si="8"/>
        <v>#N/A</v>
      </c>
      <c r="AW30" s="225" t="e">
        <f t="shared" si="8"/>
        <v>#N/A</v>
      </c>
      <c r="AX30" s="225" t="e">
        <f t="shared" si="8"/>
        <v>#N/A</v>
      </c>
      <c r="AY30" s="225" t="e">
        <f t="shared" si="8"/>
        <v>#N/A</v>
      </c>
      <c r="AZ30" s="225" t="e">
        <f t="shared" si="8"/>
        <v>#N/A</v>
      </c>
      <c r="BA30" s="225" t="e">
        <f t="shared" si="8"/>
        <v>#N/A</v>
      </c>
      <c r="BB30" s="225" t="e">
        <f t="shared" si="8"/>
        <v>#N/A</v>
      </c>
      <c r="BC30" s="225" t="e">
        <f t="shared" si="8"/>
        <v>#N/A</v>
      </c>
      <c r="BD30" s="225" t="e">
        <f t="shared" si="8"/>
        <v>#N/A</v>
      </c>
    </row>
    <row r="31" spans="1:56" ht="15">
      <c r="A31" s="182" t="str">
        <f>VLOOKUP(CONCATENATE($C31,"-",$B31),[1]ACHIEV!$B$19:$C$100,2,FALSE)</f>
        <v>LOEven20</v>
      </c>
      <c r="B31" s="182" t="s">
        <v>547</v>
      </c>
      <c r="C31" s="182" t="str">
        <f>'7PSourceSummary'!$D$2</f>
        <v>DHP</v>
      </c>
      <c r="D31" s="182" t="s">
        <v>424</v>
      </c>
      <c r="E31" s="183" t="str">
        <f>'SC-Retro'!$A$9</f>
        <v>HVAC</v>
      </c>
      <c r="F31" s="210" t="e">
        <f t="shared" si="6"/>
        <v>#N/A</v>
      </c>
      <c r="G31" s="184" t="e">
        <f>INDEX('SC-New'!$A$61:$D$78,MATCH($J31,'SC-New'!$D$61:$D$78,0),1)</f>
        <v>#N/A</v>
      </c>
      <c r="H31" s="184" t="e">
        <f>INDEX('SC-New'!$A$61:$D$78,MATCH($J31,'SC-New'!$D$61:$D$78,0),2)</f>
        <v>#N/A</v>
      </c>
      <c r="I31" s="185" t="str">
        <f>'SC-New'!C71</f>
        <v>Supermarket</v>
      </c>
      <c r="J31" s="185" t="str">
        <f>'SC-New'!D71</f>
        <v>DHP-New-Supermarket</v>
      </c>
      <c r="K31" s="186" t="e">
        <f ca="1">'SC-New'!E71</f>
        <v>#N/A</v>
      </c>
      <c r="L31" s="186" t="e">
        <f ca="1">'SC-New'!F71</f>
        <v>#N/A</v>
      </c>
      <c r="M31" s="186" t="e">
        <f ca="1">'SC-New'!G71</f>
        <v>#N/A</v>
      </c>
      <c r="N31" s="186" t="e">
        <f ca="1">'SC-New'!H71</f>
        <v>#N/A</v>
      </c>
      <c r="O31" s="186" t="e">
        <f ca="1">'SC-New'!I71</f>
        <v>#N/A</v>
      </c>
      <c r="P31" s="186" t="e">
        <f ca="1">'SC-New'!J71</f>
        <v>#N/A</v>
      </c>
      <c r="Q31" s="186" t="e">
        <f ca="1">'SC-New'!K71</f>
        <v>#N/A</v>
      </c>
      <c r="R31" s="186" t="e">
        <f ca="1">'SC-New'!L71</f>
        <v>#N/A</v>
      </c>
      <c r="S31" s="186" t="e">
        <f ca="1">'SC-New'!M71</f>
        <v>#N/A</v>
      </c>
      <c r="T31" s="186" t="e">
        <f ca="1">'SC-New'!N71</f>
        <v>#N/A</v>
      </c>
      <c r="U31" s="186" t="e">
        <f ca="1">'SC-New'!O71</f>
        <v>#N/A</v>
      </c>
      <c r="V31" s="186" t="e">
        <f ca="1">'SC-New'!P71</f>
        <v>#N/A</v>
      </c>
      <c r="W31" s="186" t="e">
        <f ca="1">'SC-New'!Q71</f>
        <v>#N/A</v>
      </c>
      <c r="X31" s="186" t="e">
        <f ca="1">'SC-New'!R71</f>
        <v>#N/A</v>
      </c>
      <c r="Y31" s="186" t="e">
        <f ca="1">'SC-New'!S71</f>
        <v>#N/A</v>
      </c>
      <c r="Z31" s="186" t="e">
        <f ca="1">'SC-New'!T71</f>
        <v>#N/A</v>
      </c>
      <c r="AA31" s="186" t="e">
        <f ca="1">'SC-New'!U71</f>
        <v>#N/A</v>
      </c>
      <c r="AB31" s="186" t="e">
        <f ca="1">'SC-New'!V71</f>
        <v>#N/A</v>
      </c>
      <c r="AC31" s="186" t="e">
        <f ca="1">'SC-New'!W71</f>
        <v>#N/A</v>
      </c>
      <c r="AD31" s="186" t="e">
        <f ca="1">'SC-New'!X71</f>
        <v>#N/A</v>
      </c>
      <c r="AE31" s="186" t="e">
        <f ca="1">'SC-New'!Y71</f>
        <v>#N/A</v>
      </c>
      <c r="AF31" s="225" t="e">
        <f t="shared" si="7"/>
        <v>#N/A</v>
      </c>
      <c r="AG31" s="225" t="e">
        <f t="shared" si="7"/>
        <v>#N/A</v>
      </c>
      <c r="AH31" s="225" t="e">
        <f t="shared" si="7"/>
        <v>#N/A</v>
      </c>
      <c r="AI31" s="225" t="e">
        <f t="shared" si="7"/>
        <v>#N/A</v>
      </c>
      <c r="AJ31" s="225" t="e">
        <f t="shared" si="7"/>
        <v>#N/A</v>
      </c>
      <c r="AK31" s="225" t="e">
        <f t="shared" si="7"/>
        <v>#N/A</v>
      </c>
      <c r="AL31" s="225" t="e">
        <f t="shared" si="7"/>
        <v>#N/A</v>
      </c>
      <c r="AM31" s="225" t="e">
        <f t="shared" si="7"/>
        <v>#N/A</v>
      </c>
      <c r="AN31" s="225" t="e">
        <f t="shared" si="7"/>
        <v>#N/A</v>
      </c>
      <c r="AO31" s="225" t="e">
        <f t="shared" si="7"/>
        <v>#N/A</v>
      </c>
      <c r="AP31" s="225" t="e">
        <f t="shared" si="8"/>
        <v>#N/A</v>
      </c>
      <c r="AQ31" s="225" t="e">
        <f t="shared" si="8"/>
        <v>#N/A</v>
      </c>
      <c r="AR31" s="225" t="e">
        <f t="shared" si="8"/>
        <v>#N/A</v>
      </c>
      <c r="AS31" s="225" t="e">
        <f t="shared" si="8"/>
        <v>#N/A</v>
      </c>
      <c r="AT31" s="225" t="e">
        <f t="shared" si="8"/>
        <v>#N/A</v>
      </c>
      <c r="AU31" s="225" t="e">
        <f t="shared" si="8"/>
        <v>#N/A</v>
      </c>
      <c r="AV31" s="225" t="e">
        <f t="shared" si="8"/>
        <v>#N/A</v>
      </c>
      <c r="AW31" s="225" t="e">
        <f t="shared" si="8"/>
        <v>#N/A</v>
      </c>
      <c r="AX31" s="225" t="e">
        <f t="shared" si="8"/>
        <v>#N/A</v>
      </c>
      <c r="AY31" s="225" t="e">
        <f t="shared" si="8"/>
        <v>#N/A</v>
      </c>
      <c r="AZ31" s="225" t="e">
        <f t="shared" si="8"/>
        <v>#N/A</v>
      </c>
      <c r="BA31" s="225" t="e">
        <f t="shared" si="8"/>
        <v>#N/A</v>
      </c>
      <c r="BB31" s="225" t="e">
        <f t="shared" si="8"/>
        <v>#N/A</v>
      </c>
      <c r="BC31" s="225" t="e">
        <f t="shared" si="8"/>
        <v>#N/A</v>
      </c>
      <c r="BD31" s="225" t="e">
        <f t="shared" si="8"/>
        <v>#N/A</v>
      </c>
    </row>
    <row r="32" spans="1:56" ht="15">
      <c r="A32" s="182" t="str">
        <f>VLOOKUP(CONCATENATE($C32,"-",$B32),[1]ACHIEV!$B$19:$C$100,2,FALSE)</f>
        <v>LOEven20</v>
      </c>
      <c r="B32" s="182" t="s">
        <v>547</v>
      </c>
      <c r="C32" s="182" t="str">
        <f>'7PSourceSummary'!$D$2</f>
        <v>DHP</v>
      </c>
      <c r="D32" s="182" t="s">
        <v>424</v>
      </c>
      <c r="E32" s="183" t="str">
        <f>'SC-Retro'!$A$9</f>
        <v>HVAC</v>
      </c>
      <c r="F32" s="210" t="e">
        <f t="shared" si="6"/>
        <v>#N/A</v>
      </c>
      <c r="G32" s="184" t="e">
        <f>INDEX('SC-New'!$A$61:$D$78,MATCH($J32,'SC-New'!$D$61:$D$78,0),1)</f>
        <v>#N/A</v>
      </c>
      <c r="H32" s="184" t="e">
        <f>INDEX('SC-New'!$A$61:$D$78,MATCH($J32,'SC-New'!$D$61:$D$78,0),2)</f>
        <v>#N/A</v>
      </c>
      <c r="I32" s="185" t="str">
        <f>'SC-New'!C72</f>
        <v>MiniMart</v>
      </c>
      <c r="J32" s="185" t="str">
        <f>'SC-New'!D72</f>
        <v>DHP-New-MiniMart</v>
      </c>
      <c r="K32" s="186" t="e">
        <f ca="1">'SC-New'!E72</f>
        <v>#N/A</v>
      </c>
      <c r="L32" s="186" t="e">
        <f ca="1">'SC-New'!F72</f>
        <v>#N/A</v>
      </c>
      <c r="M32" s="186" t="e">
        <f ca="1">'SC-New'!G72</f>
        <v>#N/A</v>
      </c>
      <c r="N32" s="186" t="e">
        <f ca="1">'SC-New'!H72</f>
        <v>#N/A</v>
      </c>
      <c r="O32" s="186" t="e">
        <f ca="1">'SC-New'!I72</f>
        <v>#N/A</v>
      </c>
      <c r="P32" s="186" t="e">
        <f ca="1">'SC-New'!J72</f>
        <v>#N/A</v>
      </c>
      <c r="Q32" s="186" t="e">
        <f ca="1">'SC-New'!K72</f>
        <v>#N/A</v>
      </c>
      <c r="R32" s="186" t="e">
        <f ca="1">'SC-New'!L72</f>
        <v>#N/A</v>
      </c>
      <c r="S32" s="186" t="e">
        <f ca="1">'SC-New'!M72</f>
        <v>#N/A</v>
      </c>
      <c r="T32" s="186" t="e">
        <f ca="1">'SC-New'!N72</f>
        <v>#N/A</v>
      </c>
      <c r="U32" s="186" t="e">
        <f ca="1">'SC-New'!O72</f>
        <v>#N/A</v>
      </c>
      <c r="V32" s="186" t="e">
        <f ca="1">'SC-New'!P72</f>
        <v>#N/A</v>
      </c>
      <c r="W32" s="186" t="e">
        <f ca="1">'SC-New'!Q72</f>
        <v>#N/A</v>
      </c>
      <c r="X32" s="186" t="e">
        <f ca="1">'SC-New'!R72</f>
        <v>#N/A</v>
      </c>
      <c r="Y32" s="186" t="e">
        <f ca="1">'SC-New'!S72</f>
        <v>#N/A</v>
      </c>
      <c r="Z32" s="186" t="e">
        <f ca="1">'SC-New'!T72</f>
        <v>#N/A</v>
      </c>
      <c r="AA32" s="186" t="e">
        <f ca="1">'SC-New'!U72</f>
        <v>#N/A</v>
      </c>
      <c r="AB32" s="186" t="e">
        <f ca="1">'SC-New'!V72</f>
        <v>#N/A</v>
      </c>
      <c r="AC32" s="186" t="e">
        <f ca="1">'SC-New'!W72</f>
        <v>#N/A</v>
      </c>
      <c r="AD32" s="186" t="e">
        <f ca="1">'SC-New'!X72</f>
        <v>#N/A</v>
      </c>
      <c r="AE32" s="186" t="e">
        <f ca="1">'SC-New'!Y72</f>
        <v>#N/A</v>
      </c>
      <c r="AF32" s="225" t="e">
        <f t="shared" si="7"/>
        <v>#N/A</v>
      </c>
      <c r="AG32" s="225" t="e">
        <f t="shared" si="7"/>
        <v>#N/A</v>
      </c>
      <c r="AH32" s="225" t="e">
        <f t="shared" si="7"/>
        <v>#N/A</v>
      </c>
      <c r="AI32" s="225" t="e">
        <f t="shared" si="7"/>
        <v>#N/A</v>
      </c>
      <c r="AJ32" s="225" t="e">
        <f t="shared" si="7"/>
        <v>#N/A</v>
      </c>
      <c r="AK32" s="225" t="e">
        <f t="shared" si="7"/>
        <v>#N/A</v>
      </c>
      <c r="AL32" s="225" t="e">
        <f t="shared" si="7"/>
        <v>#N/A</v>
      </c>
      <c r="AM32" s="225" t="e">
        <f t="shared" si="7"/>
        <v>#N/A</v>
      </c>
      <c r="AN32" s="225" t="e">
        <f t="shared" si="7"/>
        <v>#N/A</v>
      </c>
      <c r="AO32" s="225" t="e">
        <f t="shared" si="7"/>
        <v>#N/A</v>
      </c>
      <c r="AP32" s="225" t="e">
        <f t="shared" si="8"/>
        <v>#N/A</v>
      </c>
      <c r="AQ32" s="225" t="e">
        <f t="shared" si="8"/>
        <v>#N/A</v>
      </c>
      <c r="AR32" s="225" t="e">
        <f t="shared" si="8"/>
        <v>#N/A</v>
      </c>
      <c r="AS32" s="225" t="e">
        <f t="shared" si="8"/>
        <v>#N/A</v>
      </c>
      <c r="AT32" s="225" t="e">
        <f t="shared" si="8"/>
        <v>#N/A</v>
      </c>
      <c r="AU32" s="225" t="e">
        <f t="shared" si="8"/>
        <v>#N/A</v>
      </c>
      <c r="AV32" s="225" t="e">
        <f t="shared" si="8"/>
        <v>#N/A</v>
      </c>
      <c r="AW32" s="225" t="e">
        <f t="shared" si="8"/>
        <v>#N/A</v>
      </c>
      <c r="AX32" s="225" t="e">
        <f t="shared" si="8"/>
        <v>#N/A</v>
      </c>
      <c r="AY32" s="225" t="e">
        <f t="shared" si="8"/>
        <v>#N/A</v>
      </c>
      <c r="AZ32" s="225" t="e">
        <f t="shared" si="8"/>
        <v>#N/A</v>
      </c>
      <c r="BA32" s="225" t="e">
        <f t="shared" si="8"/>
        <v>#N/A</v>
      </c>
      <c r="BB32" s="225" t="e">
        <f t="shared" si="8"/>
        <v>#N/A</v>
      </c>
      <c r="BC32" s="225" t="e">
        <f t="shared" si="8"/>
        <v>#N/A</v>
      </c>
      <c r="BD32" s="225" t="e">
        <f t="shared" si="8"/>
        <v>#N/A</v>
      </c>
    </row>
    <row r="33" spans="1:56" ht="15">
      <c r="A33" s="182" t="str">
        <f>VLOOKUP(CONCATENATE($C33,"-",$B33),[1]ACHIEV!$B$19:$C$100,2,FALSE)</f>
        <v>LOEven20</v>
      </c>
      <c r="B33" s="182" t="s">
        <v>547</v>
      </c>
      <c r="C33" s="182" t="str">
        <f>'7PSourceSummary'!$D$2</f>
        <v>DHP</v>
      </c>
      <c r="D33" s="182" t="s">
        <v>424</v>
      </c>
      <c r="E33" s="183" t="str">
        <f>'SC-Retro'!$A$9</f>
        <v>HVAC</v>
      </c>
      <c r="F33" s="210" t="e">
        <f t="shared" si="6"/>
        <v>#N/A</v>
      </c>
      <c r="G33" s="184" t="e">
        <f>INDEX('SC-New'!$A$61:$D$78,MATCH($J33,'SC-New'!$D$61:$D$78,0),1)</f>
        <v>#N/A</v>
      </c>
      <c r="H33" s="184" t="e">
        <f>INDEX('SC-New'!$A$61:$D$78,MATCH($J33,'SC-New'!$D$61:$D$78,0),2)</f>
        <v>#N/A</v>
      </c>
      <c r="I33" s="185" t="str">
        <f>'SC-New'!C73</f>
        <v>Restaurant</v>
      </c>
      <c r="J33" s="185" t="str">
        <f>'SC-New'!D73</f>
        <v>DHP-New-Restaurant</v>
      </c>
      <c r="K33" s="186" t="e">
        <f ca="1">'SC-New'!E73</f>
        <v>#N/A</v>
      </c>
      <c r="L33" s="186" t="e">
        <f ca="1">'SC-New'!F73</f>
        <v>#N/A</v>
      </c>
      <c r="M33" s="186" t="e">
        <f ca="1">'SC-New'!G73</f>
        <v>#N/A</v>
      </c>
      <c r="N33" s="186" t="e">
        <f ca="1">'SC-New'!H73</f>
        <v>#N/A</v>
      </c>
      <c r="O33" s="186" t="e">
        <f ca="1">'SC-New'!I73</f>
        <v>#N/A</v>
      </c>
      <c r="P33" s="186" t="e">
        <f ca="1">'SC-New'!J73</f>
        <v>#N/A</v>
      </c>
      <c r="Q33" s="186" t="e">
        <f ca="1">'SC-New'!K73</f>
        <v>#N/A</v>
      </c>
      <c r="R33" s="186" t="e">
        <f ca="1">'SC-New'!L73</f>
        <v>#N/A</v>
      </c>
      <c r="S33" s="186" t="e">
        <f ca="1">'SC-New'!M73</f>
        <v>#N/A</v>
      </c>
      <c r="T33" s="186" t="e">
        <f ca="1">'SC-New'!N73</f>
        <v>#N/A</v>
      </c>
      <c r="U33" s="186" t="e">
        <f ca="1">'SC-New'!O73</f>
        <v>#N/A</v>
      </c>
      <c r="V33" s="186" t="e">
        <f ca="1">'SC-New'!P73</f>
        <v>#N/A</v>
      </c>
      <c r="W33" s="186" t="e">
        <f ca="1">'SC-New'!Q73</f>
        <v>#N/A</v>
      </c>
      <c r="X33" s="186" t="e">
        <f ca="1">'SC-New'!R73</f>
        <v>#N/A</v>
      </c>
      <c r="Y33" s="186" t="e">
        <f ca="1">'SC-New'!S73</f>
        <v>#N/A</v>
      </c>
      <c r="Z33" s="186" t="e">
        <f ca="1">'SC-New'!T73</f>
        <v>#N/A</v>
      </c>
      <c r="AA33" s="186" t="e">
        <f ca="1">'SC-New'!U73</f>
        <v>#N/A</v>
      </c>
      <c r="AB33" s="186" t="e">
        <f ca="1">'SC-New'!V73</f>
        <v>#N/A</v>
      </c>
      <c r="AC33" s="186" t="e">
        <f ca="1">'SC-New'!W73</f>
        <v>#N/A</v>
      </c>
      <c r="AD33" s="186" t="e">
        <f ca="1">'SC-New'!X73</f>
        <v>#N/A</v>
      </c>
      <c r="AE33" s="186" t="e">
        <f ca="1">'SC-New'!Y73</f>
        <v>#N/A</v>
      </c>
      <c r="AF33" s="225" t="e">
        <f t="shared" si="7"/>
        <v>#N/A</v>
      </c>
      <c r="AG33" s="225" t="e">
        <f t="shared" si="7"/>
        <v>#N/A</v>
      </c>
      <c r="AH33" s="225" t="e">
        <f t="shared" si="7"/>
        <v>#N/A</v>
      </c>
      <c r="AI33" s="225" t="e">
        <f t="shared" si="7"/>
        <v>#N/A</v>
      </c>
      <c r="AJ33" s="225" t="e">
        <f t="shared" si="7"/>
        <v>#N/A</v>
      </c>
      <c r="AK33" s="225" t="e">
        <f t="shared" si="7"/>
        <v>#N/A</v>
      </c>
      <c r="AL33" s="225" t="e">
        <f t="shared" si="7"/>
        <v>#N/A</v>
      </c>
      <c r="AM33" s="225" t="e">
        <f t="shared" si="7"/>
        <v>#N/A</v>
      </c>
      <c r="AN33" s="225" t="e">
        <f t="shared" si="7"/>
        <v>#N/A</v>
      </c>
      <c r="AO33" s="225" t="e">
        <f t="shared" si="7"/>
        <v>#N/A</v>
      </c>
      <c r="AP33" s="225" t="e">
        <f t="shared" si="8"/>
        <v>#N/A</v>
      </c>
      <c r="AQ33" s="225" t="e">
        <f t="shared" si="8"/>
        <v>#N/A</v>
      </c>
      <c r="AR33" s="225" t="e">
        <f t="shared" si="8"/>
        <v>#N/A</v>
      </c>
      <c r="AS33" s="225" t="e">
        <f t="shared" si="8"/>
        <v>#N/A</v>
      </c>
      <c r="AT33" s="225" t="e">
        <f t="shared" si="8"/>
        <v>#N/A</v>
      </c>
      <c r="AU33" s="225" t="e">
        <f t="shared" si="8"/>
        <v>#N/A</v>
      </c>
      <c r="AV33" s="225" t="e">
        <f t="shared" si="8"/>
        <v>#N/A</v>
      </c>
      <c r="AW33" s="225" t="e">
        <f t="shared" si="8"/>
        <v>#N/A</v>
      </c>
      <c r="AX33" s="225" t="e">
        <f t="shared" si="8"/>
        <v>#N/A</v>
      </c>
      <c r="AY33" s="225" t="e">
        <f t="shared" si="8"/>
        <v>#N/A</v>
      </c>
      <c r="AZ33" s="225" t="e">
        <f t="shared" si="8"/>
        <v>#N/A</v>
      </c>
      <c r="BA33" s="225" t="e">
        <f t="shared" si="8"/>
        <v>#N/A</v>
      </c>
      <c r="BB33" s="225" t="e">
        <f t="shared" si="8"/>
        <v>#N/A</v>
      </c>
      <c r="BC33" s="225" t="e">
        <f t="shared" si="8"/>
        <v>#N/A</v>
      </c>
      <c r="BD33" s="225" t="e">
        <f t="shared" si="8"/>
        <v>#N/A</v>
      </c>
    </row>
    <row r="34" spans="1:56" ht="15">
      <c r="A34" s="182" t="str">
        <f>VLOOKUP(CONCATENATE($C34,"-",$B34),[1]ACHIEV!$B$19:$C$100,2,FALSE)</f>
        <v>LOEven20</v>
      </c>
      <c r="B34" s="182" t="s">
        <v>547</v>
      </c>
      <c r="C34" s="182" t="str">
        <f>'7PSourceSummary'!$D$2</f>
        <v>DHP</v>
      </c>
      <c r="D34" s="182" t="s">
        <v>424</v>
      </c>
      <c r="E34" s="183" t="str">
        <f>'SC-Retro'!$A$9</f>
        <v>HVAC</v>
      </c>
      <c r="F34" s="210" t="e">
        <f t="shared" si="6"/>
        <v>#N/A</v>
      </c>
      <c r="G34" s="184" t="e">
        <f>INDEX('SC-New'!$A$61:$D$78,MATCH($J34,'SC-New'!$D$61:$D$78,0),1)</f>
        <v>#N/A</v>
      </c>
      <c r="H34" s="184" t="e">
        <f>INDEX('SC-New'!$A$61:$D$78,MATCH($J34,'SC-New'!$D$61:$D$78,0),2)</f>
        <v>#N/A</v>
      </c>
      <c r="I34" s="185" t="str">
        <f>'SC-New'!C74</f>
        <v>Lodging</v>
      </c>
      <c r="J34" s="185" t="str">
        <f>'SC-New'!D74</f>
        <v>DHP-New-Lodging</v>
      </c>
      <c r="K34" s="186" t="e">
        <f ca="1">'SC-New'!E74</f>
        <v>#N/A</v>
      </c>
      <c r="L34" s="186" t="e">
        <f ca="1">'SC-New'!F74</f>
        <v>#N/A</v>
      </c>
      <c r="M34" s="186" t="e">
        <f ca="1">'SC-New'!G74</f>
        <v>#N/A</v>
      </c>
      <c r="N34" s="186" t="e">
        <f ca="1">'SC-New'!H74</f>
        <v>#N/A</v>
      </c>
      <c r="O34" s="186" t="e">
        <f ca="1">'SC-New'!I74</f>
        <v>#N/A</v>
      </c>
      <c r="P34" s="186" t="e">
        <f ca="1">'SC-New'!J74</f>
        <v>#N/A</v>
      </c>
      <c r="Q34" s="186" t="e">
        <f ca="1">'SC-New'!K74</f>
        <v>#N/A</v>
      </c>
      <c r="R34" s="186" t="e">
        <f ca="1">'SC-New'!L74</f>
        <v>#N/A</v>
      </c>
      <c r="S34" s="186" t="e">
        <f ca="1">'SC-New'!M74</f>
        <v>#N/A</v>
      </c>
      <c r="T34" s="186" t="e">
        <f ca="1">'SC-New'!N74</f>
        <v>#N/A</v>
      </c>
      <c r="U34" s="186" t="e">
        <f ca="1">'SC-New'!O74</f>
        <v>#N/A</v>
      </c>
      <c r="V34" s="186" t="e">
        <f ca="1">'SC-New'!P74</f>
        <v>#N/A</v>
      </c>
      <c r="W34" s="186" t="e">
        <f ca="1">'SC-New'!Q74</f>
        <v>#N/A</v>
      </c>
      <c r="X34" s="186" t="e">
        <f ca="1">'SC-New'!R74</f>
        <v>#N/A</v>
      </c>
      <c r="Y34" s="186" t="e">
        <f ca="1">'SC-New'!S74</f>
        <v>#N/A</v>
      </c>
      <c r="Z34" s="186" t="e">
        <f ca="1">'SC-New'!T74</f>
        <v>#N/A</v>
      </c>
      <c r="AA34" s="186" t="e">
        <f ca="1">'SC-New'!U74</f>
        <v>#N/A</v>
      </c>
      <c r="AB34" s="186" t="e">
        <f ca="1">'SC-New'!V74</f>
        <v>#N/A</v>
      </c>
      <c r="AC34" s="186" t="e">
        <f ca="1">'SC-New'!W74</f>
        <v>#N/A</v>
      </c>
      <c r="AD34" s="186" t="e">
        <f ca="1">'SC-New'!X74</f>
        <v>#N/A</v>
      </c>
      <c r="AE34" s="186" t="e">
        <f ca="1">'SC-New'!Y74</f>
        <v>#N/A</v>
      </c>
      <c r="AF34" s="225" t="e">
        <f t="shared" si="7"/>
        <v>#N/A</v>
      </c>
      <c r="AG34" s="225" t="e">
        <f t="shared" si="7"/>
        <v>#N/A</v>
      </c>
      <c r="AH34" s="225" t="e">
        <f t="shared" si="7"/>
        <v>#N/A</v>
      </c>
      <c r="AI34" s="225" t="e">
        <f t="shared" si="7"/>
        <v>#N/A</v>
      </c>
      <c r="AJ34" s="225" t="e">
        <f t="shared" si="7"/>
        <v>#N/A</v>
      </c>
      <c r="AK34" s="225" t="e">
        <f t="shared" si="7"/>
        <v>#N/A</v>
      </c>
      <c r="AL34" s="225" t="e">
        <f t="shared" si="7"/>
        <v>#N/A</v>
      </c>
      <c r="AM34" s="225" t="e">
        <f t="shared" si="7"/>
        <v>#N/A</v>
      </c>
      <c r="AN34" s="225" t="e">
        <f t="shared" si="7"/>
        <v>#N/A</v>
      </c>
      <c r="AO34" s="225" t="e">
        <f t="shared" si="7"/>
        <v>#N/A</v>
      </c>
      <c r="AP34" s="225" t="e">
        <f t="shared" si="8"/>
        <v>#N/A</v>
      </c>
      <c r="AQ34" s="225" t="e">
        <f t="shared" si="8"/>
        <v>#N/A</v>
      </c>
      <c r="AR34" s="225" t="e">
        <f t="shared" si="8"/>
        <v>#N/A</v>
      </c>
      <c r="AS34" s="225" t="e">
        <f t="shared" si="8"/>
        <v>#N/A</v>
      </c>
      <c r="AT34" s="225" t="e">
        <f t="shared" si="8"/>
        <v>#N/A</v>
      </c>
      <c r="AU34" s="225" t="e">
        <f t="shared" si="8"/>
        <v>#N/A</v>
      </c>
      <c r="AV34" s="225" t="e">
        <f t="shared" si="8"/>
        <v>#N/A</v>
      </c>
      <c r="AW34" s="225" t="e">
        <f t="shared" si="8"/>
        <v>#N/A</v>
      </c>
      <c r="AX34" s="225" t="e">
        <f t="shared" si="8"/>
        <v>#N/A</v>
      </c>
      <c r="AY34" s="225" t="e">
        <f t="shared" si="8"/>
        <v>#N/A</v>
      </c>
      <c r="AZ34" s="225" t="e">
        <f t="shared" si="8"/>
        <v>#N/A</v>
      </c>
      <c r="BA34" s="225" t="e">
        <f t="shared" si="8"/>
        <v>#N/A</v>
      </c>
      <c r="BB34" s="225" t="e">
        <f t="shared" si="8"/>
        <v>#N/A</v>
      </c>
      <c r="BC34" s="225" t="e">
        <f t="shared" si="8"/>
        <v>#N/A</v>
      </c>
      <c r="BD34" s="225" t="e">
        <f t="shared" si="8"/>
        <v>#N/A</v>
      </c>
    </row>
    <row r="35" spans="1:56" ht="15">
      <c r="A35" s="182" t="str">
        <f>VLOOKUP(CONCATENATE($C35,"-",$B35),[1]ACHIEV!$B$19:$C$100,2,FALSE)</f>
        <v>LOEven20</v>
      </c>
      <c r="B35" s="182" t="s">
        <v>547</v>
      </c>
      <c r="C35" s="182" t="str">
        <f>'7PSourceSummary'!$D$2</f>
        <v>DHP</v>
      </c>
      <c r="D35" s="182" t="s">
        <v>424</v>
      </c>
      <c r="E35" s="183" t="str">
        <f>'SC-Retro'!$A$9</f>
        <v>HVAC</v>
      </c>
      <c r="F35" s="210" t="e">
        <f t="shared" si="6"/>
        <v>#N/A</v>
      </c>
      <c r="G35" s="184" t="e">
        <f>INDEX('SC-New'!$A$61:$D$78,MATCH($J35,'SC-New'!$D$61:$D$78,0),1)</f>
        <v>#N/A</v>
      </c>
      <c r="H35" s="184" t="e">
        <f>INDEX('SC-New'!$A$61:$D$78,MATCH($J35,'SC-New'!$D$61:$D$78,0),2)</f>
        <v>#N/A</v>
      </c>
      <c r="I35" s="185" t="str">
        <f>'SC-New'!C75</f>
        <v>Hospital</v>
      </c>
      <c r="J35" s="185" t="str">
        <f>'SC-New'!D75</f>
        <v>DHP-New-Hospital</v>
      </c>
      <c r="K35" s="186" t="e">
        <f ca="1">'SC-New'!E75</f>
        <v>#N/A</v>
      </c>
      <c r="L35" s="186" t="e">
        <f ca="1">'SC-New'!F75</f>
        <v>#N/A</v>
      </c>
      <c r="M35" s="186" t="e">
        <f ca="1">'SC-New'!G75</f>
        <v>#N/A</v>
      </c>
      <c r="N35" s="186" t="e">
        <f ca="1">'SC-New'!H75</f>
        <v>#N/A</v>
      </c>
      <c r="O35" s="186" t="e">
        <f ca="1">'SC-New'!I75</f>
        <v>#N/A</v>
      </c>
      <c r="P35" s="186" t="e">
        <f ca="1">'SC-New'!J75</f>
        <v>#N/A</v>
      </c>
      <c r="Q35" s="186" t="e">
        <f ca="1">'SC-New'!K75</f>
        <v>#N/A</v>
      </c>
      <c r="R35" s="186" t="e">
        <f ca="1">'SC-New'!L75</f>
        <v>#N/A</v>
      </c>
      <c r="S35" s="186" t="e">
        <f ca="1">'SC-New'!M75</f>
        <v>#N/A</v>
      </c>
      <c r="T35" s="186" t="e">
        <f ca="1">'SC-New'!N75</f>
        <v>#N/A</v>
      </c>
      <c r="U35" s="186" t="e">
        <f ca="1">'SC-New'!O75</f>
        <v>#N/A</v>
      </c>
      <c r="V35" s="186" t="e">
        <f ca="1">'SC-New'!P75</f>
        <v>#N/A</v>
      </c>
      <c r="W35" s="186" t="e">
        <f ca="1">'SC-New'!Q75</f>
        <v>#N/A</v>
      </c>
      <c r="X35" s="186" t="e">
        <f ca="1">'SC-New'!R75</f>
        <v>#N/A</v>
      </c>
      <c r="Y35" s="186" t="e">
        <f ca="1">'SC-New'!S75</f>
        <v>#N/A</v>
      </c>
      <c r="Z35" s="186" t="e">
        <f ca="1">'SC-New'!T75</f>
        <v>#N/A</v>
      </c>
      <c r="AA35" s="186" t="e">
        <f ca="1">'SC-New'!U75</f>
        <v>#N/A</v>
      </c>
      <c r="AB35" s="186" t="e">
        <f ca="1">'SC-New'!V75</f>
        <v>#N/A</v>
      </c>
      <c r="AC35" s="186" t="e">
        <f ca="1">'SC-New'!W75</f>
        <v>#N/A</v>
      </c>
      <c r="AD35" s="186" t="e">
        <f ca="1">'SC-New'!X75</f>
        <v>#N/A</v>
      </c>
      <c r="AE35" s="186" t="e">
        <f ca="1">'SC-New'!Y75</f>
        <v>#N/A</v>
      </c>
      <c r="AF35" s="225" t="e">
        <f t="shared" si="7"/>
        <v>#N/A</v>
      </c>
      <c r="AG35" s="225" t="e">
        <f t="shared" si="7"/>
        <v>#N/A</v>
      </c>
      <c r="AH35" s="225" t="e">
        <f t="shared" si="7"/>
        <v>#N/A</v>
      </c>
      <c r="AI35" s="225" t="e">
        <f t="shared" si="7"/>
        <v>#N/A</v>
      </c>
      <c r="AJ35" s="225" t="e">
        <f t="shared" si="7"/>
        <v>#N/A</v>
      </c>
      <c r="AK35" s="225" t="e">
        <f t="shared" si="7"/>
        <v>#N/A</v>
      </c>
      <c r="AL35" s="225" t="e">
        <f t="shared" si="7"/>
        <v>#N/A</v>
      </c>
      <c r="AM35" s="225" t="e">
        <f t="shared" si="7"/>
        <v>#N/A</v>
      </c>
      <c r="AN35" s="225" t="e">
        <f t="shared" si="7"/>
        <v>#N/A</v>
      </c>
      <c r="AO35" s="225" t="e">
        <f t="shared" si="7"/>
        <v>#N/A</v>
      </c>
      <c r="AP35" s="225" t="e">
        <f t="shared" si="8"/>
        <v>#N/A</v>
      </c>
      <c r="AQ35" s="225" t="e">
        <f t="shared" si="8"/>
        <v>#N/A</v>
      </c>
      <c r="AR35" s="225" t="e">
        <f t="shared" si="8"/>
        <v>#N/A</v>
      </c>
      <c r="AS35" s="225" t="e">
        <f t="shared" si="8"/>
        <v>#N/A</v>
      </c>
      <c r="AT35" s="225" t="e">
        <f t="shared" si="8"/>
        <v>#N/A</v>
      </c>
      <c r="AU35" s="225" t="e">
        <f t="shared" si="8"/>
        <v>#N/A</v>
      </c>
      <c r="AV35" s="225" t="e">
        <f t="shared" si="8"/>
        <v>#N/A</v>
      </c>
      <c r="AW35" s="225" t="e">
        <f t="shared" si="8"/>
        <v>#N/A</v>
      </c>
      <c r="AX35" s="225" t="e">
        <f t="shared" si="8"/>
        <v>#N/A</v>
      </c>
      <c r="AY35" s="225" t="e">
        <f t="shared" si="8"/>
        <v>#N/A</v>
      </c>
      <c r="AZ35" s="225" t="e">
        <f t="shared" si="8"/>
        <v>#N/A</v>
      </c>
      <c r="BA35" s="225" t="e">
        <f t="shared" si="8"/>
        <v>#N/A</v>
      </c>
      <c r="BB35" s="225" t="e">
        <f t="shared" si="8"/>
        <v>#N/A</v>
      </c>
      <c r="BC35" s="225" t="e">
        <f t="shared" si="8"/>
        <v>#N/A</v>
      </c>
      <c r="BD35" s="225" t="e">
        <f t="shared" si="8"/>
        <v>#N/A</v>
      </c>
    </row>
    <row r="36" spans="1:56" ht="15">
      <c r="A36" s="182" t="str">
        <f>VLOOKUP(CONCATENATE($C36,"-",$B36),[1]ACHIEV!$B$19:$C$100,2,FALSE)</f>
        <v>LOEven20</v>
      </c>
      <c r="B36" s="182" t="s">
        <v>547</v>
      </c>
      <c r="C36" s="182" t="str">
        <f>'7PSourceSummary'!$D$2</f>
        <v>DHP</v>
      </c>
      <c r="D36" s="182" t="s">
        <v>424</v>
      </c>
      <c r="E36" s="183" t="str">
        <f>'SC-Retro'!$A$9</f>
        <v>HVAC</v>
      </c>
      <c r="F36" s="210" t="e">
        <f t="shared" si="6"/>
        <v>#N/A</v>
      </c>
      <c r="G36" s="184" t="e">
        <f>INDEX('SC-New'!$A$61:$D$78,MATCH($J36,'SC-New'!$D$61:$D$78,0),1)</f>
        <v>#N/A</v>
      </c>
      <c r="H36" s="184" t="e">
        <f>INDEX('SC-New'!$A$61:$D$78,MATCH($J36,'SC-New'!$D$61:$D$78,0),2)</f>
        <v>#N/A</v>
      </c>
      <c r="I36" s="185" t="str">
        <f>'SC-New'!C76</f>
        <v>Residential Care</v>
      </c>
      <c r="J36" s="185" t="str">
        <f>'SC-New'!D76</f>
        <v>DHP-New-Residential Care</v>
      </c>
      <c r="K36" s="186" t="e">
        <f ca="1">'SC-New'!E76</f>
        <v>#N/A</v>
      </c>
      <c r="L36" s="186" t="e">
        <f ca="1">'SC-New'!F76</f>
        <v>#N/A</v>
      </c>
      <c r="M36" s="186" t="e">
        <f ca="1">'SC-New'!G76</f>
        <v>#N/A</v>
      </c>
      <c r="N36" s="186" t="e">
        <f ca="1">'SC-New'!H76</f>
        <v>#N/A</v>
      </c>
      <c r="O36" s="186" t="e">
        <f ca="1">'SC-New'!I76</f>
        <v>#N/A</v>
      </c>
      <c r="P36" s="186" t="e">
        <f ca="1">'SC-New'!J76</f>
        <v>#N/A</v>
      </c>
      <c r="Q36" s="186" t="e">
        <f ca="1">'SC-New'!K76</f>
        <v>#N/A</v>
      </c>
      <c r="R36" s="186" t="e">
        <f ca="1">'SC-New'!L76</f>
        <v>#N/A</v>
      </c>
      <c r="S36" s="186" t="e">
        <f ca="1">'SC-New'!M76</f>
        <v>#N/A</v>
      </c>
      <c r="T36" s="186" t="e">
        <f ca="1">'SC-New'!N76</f>
        <v>#N/A</v>
      </c>
      <c r="U36" s="186" t="e">
        <f ca="1">'SC-New'!O76</f>
        <v>#N/A</v>
      </c>
      <c r="V36" s="186" t="e">
        <f ca="1">'SC-New'!P76</f>
        <v>#N/A</v>
      </c>
      <c r="W36" s="186" t="e">
        <f ca="1">'SC-New'!Q76</f>
        <v>#N/A</v>
      </c>
      <c r="X36" s="186" t="e">
        <f ca="1">'SC-New'!R76</f>
        <v>#N/A</v>
      </c>
      <c r="Y36" s="186" t="e">
        <f ca="1">'SC-New'!S76</f>
        <v>#N/A</v>
      </c>
      <c r="Z36" s="186" t="e">
        <f ca="1">'SC-New'!T76</f>
        <v>#N/A</v>
      </c>
      <c r="AA36" s="186" t="e">
        <f ca="1">'SC-New'!U76</f>
        <v>#N/A</v>
      </c>
      <c r="AB36" s="186" t="e">
        <f ca="1">'SC-New'!V76</f>
        <v>#N/A</v>
      </c>
      <c r="AC36" s="186" t="e">
        <f ca="1">'SC-New'!W76</f>
        <v>#N/A</v>
      </c>
      <c r="AD36" s="186" t="e">
        <f ca="1">'SC-New'!X76</f>
        <v>#N/A</v>
      </c>
      <c r="AE36" s="186" t="e">
        <f ca="1">'SC-New'!Y76</f>
        <v>#N/A</v>
      </c>
      <c r="AF36" s="225" t="e">
        <f t="shared" si="7"/>
        <v>#N/A</v>
      </c>
      <c r="AG36" s="225" t="e">
        <f t="shared" si="7"/>
        <v>#N/A</v>
      </c>
      <c r="AH36" s="225" t="e">
        <f t="shared" si="7"/>
        <v>#N/A</v>
      </c>
      <c r="AI36" s="225" t="e">
        <f t="shared" si="7"/>
        <v>#N/A</v>
      </c>
      <c r="AJ36" s="225" t="e">
        <f t="shared" si="7"/>
        <v>#N/A</v>
      </c>
      <c r="AK36" s="225" t="e">
        <f t="shared" si="7"/>
        <v>#N/A</v>
      </c>
      <c r="AL36" s="225" t="e">
        <f t="shared" si="7"/>
        <v>#N/A</v>
      </c>
      <c r="AM36" s="225" t="e">
        <f t="shared" si="7"/>
        <v>#N/A</v>
      </c>
      <c r="AN36" s="225" t="e">
        <f t="shared" si="7"/>
        <v>#N/A</v>
      </c>
      <c r="AO36" s="225" t="e">
        <f t="shared" si="7"/>
        <v>#N/A</v>
      </c>
      <c r="AP36" s="225" t="e">
        <f t="shared" si="8"/>
        <v>#N/A</v>
      </c>
      <c r="AQ36" s="225" t="e">
        <f t="shared" si="8"/>
        <v>#N/A</v>
      </c>
      <c r="AR36" s="225" t="e">
        <f t="shared" si="8"/>
        <v>#N/A</v>
      </c>
      <c r="AS36" s="225" t="e">
        <f t="shared" si="8"/>
        <v>#N/A</v>
      </c>
      <c r="AT36" s="225" t="e">
        <f t="shared" si="8"/>
        <v>#N/A</v>
      </c>
      <c r="AU36" s="225" t="e">
        <f t="shared" si="8"/>
        <v>#N/A</v>
      </c>
      <c r="AV36" s="225" t="e">
        <f t="shared" si="8"/>
        <v>#N/A</v>
      </c>
      <c r="AW36" s="225" t="e">
        <f t="shared" si="8"/>
        <v>#N/A</v>
      </c>
      <c r="AX36" s="225" t="e">
        <f t="shared" si="8"/>
        <v>#N/A</v>
      </c>
      <c r="AY36" s="225" t="e">
        <f t="shared" si="8"/>
        <v>#N/A</v>
      </c>
      <c r="AZ36" s="225" t="e">
        <f t="shared" si="8"/>
        <v>#N/A</v>
      </c>
      <c r="BA36" s="225" t="e">
        <f t="shared" si="8"/>
        <v>#N/A</v>
      </c>
      <c r="BB36" s="225" t="e">
        <f t="shared" si="8"/>
        <v>#N/A</v>
      </c>
      <c r="BC36" s="225" t="e">
        <f t="shared" si="8"/>
        <v>#N/A</v>
      </c>
      <c r="BD36" s="225" t="e">
        <f t="shared" si="8"/>
        <v>#N/A</v>
      </c>
    </row>
    <row r="37" spans="1:56" ht="15">
      <c r="A37" s="182" t="str">
        <f>VLOOKUP(CONCATENATE($C37,"-",$B37),[1]ACHIEV!$B$19:$C$100,2,FALSE)</f>
        <v>LOEven20</v>
      </c>
      <c r="B37" s="182" t="s">
        <v>547</v>
      </c>
      <c r="C37" s="182" t="str">
        <f>'7PSourceSummary'!$D$2</f>
        <v>DHP</v>
      </c>
      <c r="D37" s="182" t="s">
        <v>424</v>
      </c>
      <c r="E37" s="183" t="str">
        <f>'SC-Retro'!$A$9</f>
        <v>HVAC</v>
      </c>
      <c r="F37" s="210" t="e">
        <f t="shared" si="6"/>
        <v>#N/A</v>
      </c>
      <c r="G37" s="184" t="e">
        <f>INDEX('SC-New'!$A$61:$D$78,MATCH($J37,'SC-New'!$D$61:$D$78,0),1)</f>
        <v>#N/A</v>
      </c>
      <c r="H37" s="184" t="e">
        <f>INDEX('SC-New'!$A$61:$D$78,MATCH($J37,'SC-New'!$D$61:$D$78,0),2)</f>
        <v>#N/A</v>
      </c>
      <c r="I37" s="185" t="str">
        <f>'SC-New'!C77</f>
        <v>Assembly</v>
      </c>
      <c r="J37" s="185" t="str">
        <f>'SC-New'!D77</f>
        <v>DHP-New-Assembly</v>
      </c>
      <c r="K37" s="186" t="e">
        <f ca="1">'SC-New'!E77</f>
        <v>#N/A</v>
      </c>
      <c r="L37" s="186" t="e">
        <f ca="1">'SC-New'!F77</f>
        <v>#N/A</v>
      </c>
      <c r="M37" s="186" t="e">
        <f ca="1">'SC-New'!G77</f>
        <v>#N/A</v>
      </c>
      <c r="N37" s="186" t="e">
        <f ca="1">'SC-New'!H77</f>
        <v>#N/A</v>
      </c>
      <c r="O37" s="186" t="e">
        <f ca="1">'SC-New'!I77</f>
        <v>#N/A</v>
      </c>
      <c r="P37" s="186" t="e">
        <f ca="1">'SC-New'!J77</f>
        <v>#N/A</v>
      </c>
      <c r="Q37" s="186" t="e">
        <f ca="1">'SC-New'!K77</f>
        <v>#N/A</v>
      </c>
      <c r="R37" s="186" t="e">
        <f ca="1">'SC-New'!L77</f>
        <v>#N/A</v>
      </c>
      <c r="S37" s="186" t="e">
        <f ca="1">'SC-New'!M77</f>
        <v>#N/A</v>
      </c>
      <c r="T37" s="186" t="e">
        <f ca="1">'SC-New'!N77</f>
        <v>#N/A</v>
      </c>
      <c r="U37" s="186" t="e">
        <f ca="1">'SC-New'!O77</f>
        <v>#N/A</v>
      </c>
      <c r="V37" s="186" t="e">
        <f ca="1">'SC-New'!P77</f>
        <v>#N/A</v>
      </c>
      <c r="W37" s="186" t="e">
        <f ca="1">'SC-New'!Q77</f>
        <v>#N/A</v>
      </c>
      <c r="X37" s="186" t="e">
        <f ca="1">'SC-New'!R77</f>
        <v>#N/A</v>
      </c>
      <c r="Y37" s="186" t="e">
        <f ca="1">'SC-New'!S77</f>
        <v>#N/A</v>
      </c>
      <c r="Z37" s="186" t="e">
        <f ca="1">'SC-New'!T77</f>
        <v>#N/A</v>
      </c>
      <c r="AA37" s="186" t="e">
        <f ca="1">'SC-New'!U77</f>
        <v>#N/A</v>
      </c>
      <c r="AB37" s="186" t="e">
        <f ca="1">'SC-New'!V77</f>
        <v>#N/A</v>
      </c>
      <c r="AC37" s="186" t="e">
        <f ca="1">'SC-New'!W77</f>
        <v>#N/A</v>
      </c>
      <c r="AD37" s="186" t="e">
        <f ca="1">'SC-New'!X77</f>
        <v>#N/A</v>
      </c>
      <c r="AE37" s="186" t="e">
        <f ca="1">'SC-New'!Y77</f>
        <v>#N/A</v>
      </c>
      <c r="AF37" s="225" t="e">
        <f t="shared" si="7"/>
        <v>#N/A</v>
      </c>
      <c r="AG37" s="225" t="e">
        <f t="shared" si="7"/>
        <v>#N/A</v>
      </c>
      <c r="AH37" s="225" t="e">
        <f t="shared" si="7"/>
        <v>#N/A</v>
      </c>
      <c r="AI37" s="225" t="e">
        <f t="shared" si="7"/>
        <v>#N/A</v>
      </c>
      <c r="AJ37" s="225" t="e">
        <f t="shared" si="7"/>
        <v>#N/A</v>
      </c>
      <c r="AK37" s="225" t="e">
        <f t="shared" si="7"/>
        <v>#N/A</v>
      </c>
      <c r="AL37" s="225" t="e">
        <f t="shared" si="7"/>
        <v>#N/A</v>
      </c>
      <c r="AM37" s="225" t="e">
        <f t="shared" si="7"/>
        <v>#N/A</v>
      </c>
      <c r="AN37" s="225" t="e">
        <f t="shared" si="7"/>
        <v>#N/A</v>
      </c>
      <c r="AO37" s="225" t="e">
        <f t="shared" si="7"/>
        <v>#N/A</v>
      </c>
      <c r="AP37" s="225" t="e">
        <f t="shared" si="8"/>
        <v>#N/A</v>
      </c>
      <c r="AQ37" s="225" t="e">
        <f t="shared" si="8"/>
        <v>#N/A</v>
      </c>
      <c r="AR37" s="225" t="e">
        <f t="shared" si="8"/>
        <v>#N/A</v>
      </c>
      <c r="AS37" s="225" t="e">
        <f t="shared" si="8"/>
        <v>#N/A</v>
      </c>
      <c r="AT37" s="225" t="e">
        <f t="shared" si="8"/>
        <v>#N/A</v>
      </c>
      <c r="AU37" s="225" t="e">
        <f t="shared" si="8"/>
        <v>#N/A</v>
      </c>
      <c r="AV37" s="225" t="e">
        <f t="shared" si="8"/>
        <v>#N/A</v>
      </c>
      <c r="AW37" s="225" t="e">
        <f t="shared" si="8"/>
        <v>#N/A</v>
      </c>
      <c r="AX37" s="225" t="e">
        <f t="shared" si="8"/>
        <v>#N/A</v>
      </c>
      <c r="AY37" s="225" t="e">
        <f t="shared" si="8"/>
        <v>#N/A</v>
      </c>
      <c r="AZ37" s="225" t="e">
        <f t="shared" si="8"/>
        <v>#N/A</v>
      </c>
      <c r="BA37" s="225" t="e">
        <f t="shared" si="8"/>
        <v>#N/A</v>
      </c>
      <c r="BB37" s="225" t="e">
        <f t="shared" si="8"/>
        <v>#N/A</v>
      </c>
      <c r="BC37" s="225" t="e">
        <f t="shared" si="8"/>
        <v>#N/A</v>
      </c>
      <c r="BD37" s="225" t="e">
        <f t="shared" si="8"/>
        <v>#N/A</v>
      </c>
    </row>
    <row r="38" spans="1:56" ht="15">
      <c r="A38" s="182" t="str">
        <f>VLOOKUP(CONCATENATE($C38,"-",$B38),[1]ACHIEV!$B$19:$C$100,2,FALSE)</f>
        <v>LOEven20</v>
      </c>
      <c r="B38" s="182" t="s">
        <v>547</v>
      </c>
      <c r="C38" s="182" t="str">
        <f>'7PSourceSummary'!$D$2</f>
        <v>DHP</v>
      </c>
      <c r="D38" s="182" t="s">
        <v>424</v>
      </c>
      <c r="E38" s="183" t="str">
        <f>'SC-Retro'!$A$9</f>
        <v>HVAC</v>
      </c>
      <c r="F38" s="210" t="e">
        <f t="shared" si="6"/>
        <v>#N/A</v>
      </c>
      <c r="G38" s="184" t="e">
        <f>INDEX('SC-New'!$A$61:$D$78,MATCH($J38,'SC-New'!$D$61:$D$78,0),1)</f>
        <v>#N/A</v>
      </c>
      <c r="H38" s="184" t="e">
        <f>INDEX('SC-New'!$A$61:$D$78,MATCH($J38,'SC-New'!$D$61:$D$78,0),2)</f>
        <v>#N/A</v>
      </c>
      <c r="I38" s="185" t="str">
        <f>'SC-New'!C78</f>
        <v>Other</v>
      </c>
      <c r="J38" s="185" t="str">
        <f>'SC-New'!D78</f>
        <v>DHP-New-Other</v>
      </c>
      <c r="K38" s="186" t="e">
        <f ca="1">'SC-New'!E78</f>
        <v>#N/A</v>
      </c>
      <c r="L38" s="186" t="e">
        <f ca="1">'SC-New'!F78</f>
        <v>#N/A</v>
      </c>
      <c r="M38" s="186" t="e">
        <f ca="1">'SC-New'!G78</f>
        <v>#N/A</v>
      </c>
      <c r="N38" s="186" t="e">
        <f ca="1">'SC-New'!H78</f>
        <v>#N/A</v>
      </c>
      <c r="O38" s="186" t="e">
        <f ca="1">'SC-New'!I78</f>
        <v>#N/A</v>
      </c>
      <c r="P38" s="186" t="e">
        <f ca="1">'SC-New'!J78</f>
        <v>#N/A</v>
      </c>
      <c r="Q38" s="186" t="e">
        <f ca="1">'SC-New'!K78</f>
        <v>#N/A</v>
      </c>
      <c r="R38" s="186" t="e">
        <f ca="1">'SC-New'!L78</f>
        <v>#N/A</v>
      </c>
      <c r="S38" s="186" t="e">
        <f ca="1">'SC-New'!M78</f>
        <v>#N/A</v>
      </c>
      <c r="T38" s="186" t="e">
        <f ca="1">'SC-New'!N78</f>
        <v>#N/A</v>
      </c>
      <c r="U38" s="186" t="e">
        <f ca="1">'SC-New'!O78</f>
        <v>#N/A</v>
      </c>
      <c r="V38" s="186" t="e">
        <f ca="1">'SC-New'!P78</f>
        <v>#N/A</v>
      </c>
      <c r="W38" s="186" t="e">
        <f ca="1">'SC-New'!Q78</f>
        <v>#N/A</v>
      </c>
      <c r="X38" s="186" t="e">
        <f ca="1">'SC-New'!R78</f>
        <v>#N/A</v>
      </c>
      <c r="Y38" s="186" t="e">
        <f ca="1">'SC-New'!S78</f>
        <v>#N/A</v>
      </c>
      <c r="Z38" s="186" t="e">
        <f ca="1">'SC-New'!T78</f>
        <v>#N/A</v>
      </c>
      <c r="AA38" s="186" t="e">
        <f ca="1">'SC-New'!U78</f>
        <v>#N/A</v>
      </c>
      <c r="AB38" s="186" t="e">
        <f ca="1">'SC-New'!V78</f>
        <v>#N/A</v>
      </c>
      <c r="AC38" s="186" t="e">
        <f ca="1">'SC-New'!W78</f>
        <v>#N/A</v>
      </c>
      <c r="AD38" s="186" t="e">
        <f ca="1">'SC-New'!X78</f>
        <v>#N/A</v>
      </c>
      <c r="AE38" s="186" t="e">
        <f ca="1">'SC-New'!Y78</f>
        <v>#N/A</v>
      </c>
      <c r="AF38" s="225" t="e">
        <f t="shared" si="7"/>
        <v>#N/A</v>
      </c>
      <c r="AG38" s="225" t="e">
        <f t="shared" si="7"/>
        <v>#N/A</v>
      </c>
      <c r="AH38" s="225" t="e">
        <f t="shared" si="7"/>
        <v>#N/A</v>
      </c>
      <c r="AI38" s="225" t="e">
        <f t="shared" si="7"/>
        <v>#N/A</v>
      </c>
      <c r="AJ38" s="225" t="e">
        <f t="shared" si="7"/>
        <v>#N/A</v>
      </c>
      <c r="AK38" s="225" t="e">
        <f t="shared" si="7"/>
        <v>#N/A</v>
      </c>
      <c r="AL38" s="225" t="e">
        <f t="shared" si="7"/>
        <v>#N/A</v>
      </c>
      <c r="AM38" s="225" t="e">
        <f t="shared" si="7"/>
        <v>#N/A</v>
      </c>
      <c r="AN38" s="225" t="e">
        <f t="shared" si="7"/>
        <v>#N/A</v>
      </c>
      <c r="AO38" s="225" t="e">
        <f t="shared" si="7"/>
        <v>#N/A</v>
      </c>
      <c r="AP38" s="225" t="e">
        <f t="shared" si="8"/>
        <v>#N/A</v>
      </c>
      <c r="AQ38" s="225" t="e">
        <f t="shared" si="8"/>
        <v>#N/A</v>
      </c>
      <c r="AR38" s="225" t="e">
        <f t="shared" si="8"/>
        <v>#N/A</v>
      </c>
      <c r="AS38" s="225" t="e">
        <f t="shared" si="8"/>
        <v>#N/A</v>
      </c>
      <c r="AT38" s="225" t="e">
        <f t="shared" si="8"/>
        <v>#N/A</v>
      </c>
      <c r="AU38" s="225" t="e">
        <f t="shared" si="8"/>
        <v>#N/A</v>
      </c>
      <c r="AV38" s="225" t="e">
        <f t="shared" si="8"/>
        <v>#N/A</v>
      </c>
      <c r="AW38" s="225" t="e">
        <f t="shared" si="8"/>
        <v>#N/A</v>
      </c>
      <c r="AX38" s="225" t="e">
        <f t="shared" si="8"/>
        <v>#N/A</v>
      </c>
      <c r="AY38" s="225" t="e">
        <f t="shared" si="8"/>
        <v>#N/A</v>
      </c>
      <c r="AZ38" s="225" t="e">
        <f t="shared" si="8"/>
        <v>#N/A</v>
      </c>
      <c r="BA38" s="225" t="e">
        <f t="shared" si="8"/>
        <v>#N/A</v>
      </c>
      <c r="BB38" s="225" t="e">
        <f t="shared" si="8"/>
        <v>#N/A</v>
      </c>
      <c r="BC38" s="225" t="e">
        <f t="shared" si="8"/>
        <v>#N/A</v>
      </c>
      <c r="BD38" s="225" t="e">
        <f t="shared" si="8"/>
        <v>#N/A</v>
      </c>
    </row>
    <row r="39" spans="1:56" ht="15">
      <c r="A39" s="173"/>
      <c r="B39" s="173"/>
      <c r="C39" s="173"/>
      <c r="D39" s="173"/>
      <c r="E39" s="174"/>
      <c r="F39" s="175"/>
      <c r="G39" s="176"/>
      <c r="H39" s="176"/>
      <c r="I39" s="151"/>
      <c r="J39" s="151"/>
      <c r="K39" s="177"/>
      <c r="L39" s="177"/>
      <c r="M39" s="177"/>
      <c r="N39" s="177"/>
      <c r="O39" s="177"/>
      <c r="P39" s="177"/>
      <c r="Q39" s="177"/>
      <c r="R39" s="177"/>
      <c r="S39" s="177"/>
      <c r="T39" s="177"/>
      <c r="U39" s="177"/>
      <c r="V39" s="177"/>
      <c r="W39" s="177"/>
      <c r="X39" s="177"/>
      <c r="Y39" s="177"/>
      <c r="Z39" s="177"/>
      <c r="AA39" s="177"/>
      <c r="AB39" s="177"/>
      <c r="AC39" s="177"/>
      <c r="AD39" s="177"/>
      <c r="AE39" s="177"/>
      <c r="AF39" s="178"/>
      <c r="AG39" s="178"/>
      <c r="AH39" s="178"/>
      <c r="AI39" s="178"/>
      <c r="AJ39" s="178"/>
      <c r="AK39" s="178"/>
      <c r="AL39" s="178"/>
      <c r="AM39" s="178"/>
      <c r="AN39" s="178"/>
      <c r="AO39" s="178"/>
      <c r="AP39" s="178"/>
      <c r="AQ39" s="178"/>
      <c r="AR39" s="178"/>
      <c r="AS39" s="178"/>
      <c r="AT39" s="178"/>
      <c r="AU39" s="178"/>
      <c r="AV39" s="178"/>
      <c r="AW39" s="178"/>
      <c r="AX39" s="178"/>
      <c r="AY39" s="178"/>
      <c r="AZ39" s="178"/>
      <c r="BA39" s="178"/>
      <c r="BB39" s="178"/>
      <c r="BC39" s="178"/>
      <c r="BD39" s="178"/>
    </row>
    <row r="40" spans="1:56" ht="15">
      <c r="A40" s="173"/>
      <c r="B40" s="173"/>
      <c r="C40" s="173"/>
      <c r="D40" s="173"/>
      <c r="E40" s="174"/>
      <c r="F40" s="175"/>
      <c r="G40" s="176"/>
      <c r="H40" s="176"/>
      <c r="I40" s="151"/>
      <c r="J40" s="151"/>
      <c r="K40" s="177"/>
      <c r="L40" s="177"/>
      <c r="M40" s="177"/>
      <c r="N40" s="177"/>
      <c r="O40" s="177"/>
      <c r="P40" s="177"/>
      <c r="Q40" s="177"/>
      <c r="R40" s="177"/>
      <c r="S40" s="177"/>
      <c r="T40" s="177"/>
      <c r="U40" s="177"/>
      <c r="V40" s="177"/>
      <c r="W40" s="177"/>
      <c r="X40" s="177"/>
      <c r="Y40" s="177"/>
      <c r="Z40" s="177"/>
      <c r="AA40" s="177"/>
      <c r="AB40" s="177"/>
      <c r="AC40" s="177"/>
      <c r="AD40" s="177"/>
      <c r="AE40" s="177"/>
      <c r="AF40" s="178"/>
      <c r="AG40" s="178"/>
      <c r="AH40" s="178"/>
      <c r="AI40" s="178"/>
      <c r="AJ40" s="178"/>
      <c r="AK40" s="178"/>
      <c r="AL40" s="178"/>
      <c r="AM40" s="178"/>
      <c r="AN40" s="178"/>
      <c r="AO40" s="178"/>
      <c r="AP40" s="178"/>
      <c r="AQ40" s="178"/>
      <c r="AR40" s="178"/>
      <c r="AS40" s="178"/>
      <c r="AT40" s="178"/>
      <c r="AU40" s="178"/>
      <c r="AV40" s="178"/>
      <c r="AW40" s="178"/>
      <c r="AX40" s="178"/>
      <c r="AY40" s="178"/>
      <c r="AZ40" s="178"/>
      <c r="BA40" s="178"/>
      <c r="BB40" s="178"/>
      <c r="BC40" s="178"/>
      <c r="BD40" s="178"/>
    </row>
    <row r="41" spans="1:56" ht="15">
      <c r="A41" s="173"/>
      <c r="B41" s="173"/>
      <c r="C41" s="173"/>
      <c r="D41" s="173"/>
      <c r="E41" s="174"/>
      <c r="F41" s="175"/>
      <c r="G41" s="176"/>
      <c r="H41" s="176"/>
      <c r="I41" s="151"/>
      <c r="J41" s="151"/>
      <c r="K41" s="177"/>
      <c r="L41" s="177"/>
      <c r="M41" s="177"/>
      <c r="N41" s="177"/>
      <c r="O41" s="177"/>
      <c r="P41" s="177"/>
      <c r="Q41" s="177"/>
      <c r="R41" s="177"/>
      <c r="S41" s="177"/>
      <c r="T41" s="177"/>
      <c r="U41" s="177"/>
      <c r="V41" s="177"/>
      <c r="W41" s="177"/>
      <c r="X41" s="177"/>
      <c r="Y41" s="177"/>
      <c r="Z41" s="177"/>
      <c r="AA41" s="177"/>
      <c r="AB41" s="177"/>
      <c r="AC41" s="177"/>
      <c r="AD41" s="177"/>
      <c r="AE41" s="177"/>
      <c r="AF41" s="178"/>
      <c r="AG41" s="178"/>
      <c r="AH41" s="178"/>
      <c r="AI41" s="178"/>
      <c r="AJ41" s="178"/>
      <c r="AK41" s="178"/>
      <c r="AL41" s="178"/>
      <c r="AM41" s="178"/>
      <c r="AN41" s="178"/>
      <c r="AO41" s="178"/>
      <c r="AP41" s="178"/>
      <c r="AQ41" s="178"/>
      <c r="AR41" s="178"/>
      <c r="AS41" s="178"/>
      <c r="AT41" s="178"/>
      <c r="AU41" s="178"/>
      <c r="AV41" s="178"/>
      <c r="AW41" s="178"/>
      <c r="AX41" s="178"/>
      <c r="AY41" s="178"/>
      <c r="AZ41" s="178"/>
      <c r="BA41" s="178"/>
      <c r="BB41" s="178"/>
      <c r="BC41" s="178"/>
      <c r="BD41" s="178"/>
    </row>
    <row r="42" spans="1:56" ht="15">
      <c r="A42" s="173"/>
      <c r="B42" s="173"/>
      <c r="C42" s="173"/>
      <c r="D42" s="173"/>
      <c r="E42" s="174"/>
      <c r="F42" s="175"/>
      <c r="G42" s="176"/>
      <c r="H42" s="176"/>
      <c r="I42" s="151"/>
      <c r="J42" s="151"/>
      <c r="K42" s="177"/>
      <c r="L42" s="177"/>
      <c r="M42" s="177"/>
      <c r="N42" s="177"/>
      <c r="O42" s="177"/>
      <c r="P42" s="177"/>
      <c r="Q42" s="177"/>
      <c r="R42" s="177"/>
      <c r="S42" s="177"/>
      <c r="T42" s="177"/>
      <c r="U42" s="177"/>
      <c r="V42" s="177"/>
      <c r="W42" s="177"/>
      <c r="X42" s="177"/>
      <c r="Y42" s="177"/>
      <c r="Z42" s="177"/>
      <c r="AA42" s="177"/>
      <c r="AB42" s="177"/>
      <c r="AC42" s="177"/>
      <c r="AD42" s="177"/>
      <c r="AE42" s="177"/>
      <c r="AF42" s="178"/>
      <c r="AG42" s="178"/>
      <c r="AH42" s="178"/>
      <c r="AI42" s="178"/>
      <c r="AJ42" s="178"/>
      <c r="AK42" s="178"/>
      <c r="AL42" s="178"/>
      <c r="AM42" s="178"/>
      <c r="AN42" s="178"/>
      <c r="AO42" s="178"/>
      <c r="AP42" s="178"/>
      <c r="AQ42" s="178"/>
      <c r="AR42" s="178"/>
      <c r="AS42" s="178"/>
      <c r="AT42" s="178"/>
      <c r="AU42" s="178"/>
      <c r="AV42" s="178"/>
      <c r="AW42" s="178"/>
      <c r="AX42" s="178"/>
      <c r="AY42" s="178"/>
      <c r="AZ42" s="178"/>
      <c r="BA42" s="178"/>
      <c r="BB42" s="178"/>
      <c r="BC42" s="178"/>
      <c r="BD42" s="178"/>
    </row>
    <row r="43" spans="1:56" ht="15">
      <c r="A43" s="173"/>
      <c r="B43" s="173"/>
      <c r="C43" s="173"/>
      <c r="D43" s="173"/>
      <c r="E43" s="174"/>
      <c r="F43" s="175"/>
      <c r="G43" s="176"/>
      <c r="H43" s="176"/>
      <c r="I43" s="151"/>
      <c r="J43" s="151"/>
      <c r="K43" s="177"/>
      <c r="L43" s="177"/>
      <c r="M43" s="177"/>
      <c r="N43" s="177"/>
      <c r="O43" s="177"/>
      <c r="P43" s="177"/>
      <c r="Q43" s="177"/>
      <c r="R43" s="177"/>
      <c r="S43" s="177"/>
      <c r="T43" s="177"/>
      <c r="U43" s="177"/>
      <c r="V43" s="177"/>
      <c r="W43" s="177"/>
      <c r="X43" s="177"/>
      <c r="Y43" s="177"/>
      <c r="Z43" s="177"/>
      <c r="AA43" s="177"/>
      <c r="AB43" s="177"/>
      <c r="AC43" s="177"/>
      <c r="AD43" s="177"/>
      <c r="AE43" s="177"/>
      <c r="AF43" s="178"/>
      <c r="AG43" s="178"/>
      <c r="AH43" s="178"/>
      <c r="AI43" s="178"/>
      <c r="AJ43" s="178"/>
      <c r="AK43" s="178"/>
      <c r="AL43" s="178"/>
      <c r="AM43" s="178"/>
      <c r="AN43" s="178"/>
      <c r="AO43" s="178"/>
      <c r="AP43" s="178"/>
      <c r="AQ43" s="178"/>
      <c r="AR43" s="178"/>
      <c r="AS43" s="178"/>
      <c r="AT43" s="178"/>
      <c r="AU43" s="178"/>
      <c r="AV43" s="178"/>
      <c r="AW43" s="178"/>
      <c r="AX43" s="178"/>
      <c r="AY43" s="178"/>
      <c r="AZ43" s="178"/>
      <c r="BA43" s="178"/>
      <c r="BB43" s="178"/>
      <c r="BC43" s="178"/>
      <c r="BD43" s="178"/>
    </row>
    <row r="44" spans="1:56" ht="15">
      <c r="A44" s="173"/>
      <c r="B44" s="173"/>
      <c r="C44" s="173"/>
      <c r="D44" s="173"/>
      <c r="E44" s="174"/>
      <c r="F44" s="175"/>
      <c r="G44" s="176"/>
      <c r="H44" s="176"/>
      <c r="I44" s="151"/>
      <c r="J44" s="151"/>
      <c r="K44" s="177"/>
      <c r="L44" s="177"/>
      <c r="M44" s="177"/>
      <c r="N44" s="177"/>
      <c r="O44" s="177"/>
      <c r="P44" s="177"/>
      <c r="Q44" s="177"/>
      <c r="R44" s="177"/>
      <c r="S44" s="177"/>
      <c r="T44" s="177"/>
      <c r="U44" s="177"/>
      <c r="V44" s="177"/>
      <c r="W44" s="177"/>
      <c r="X44" s="177"/>
      <c r="Y44" s="177"/>
      <c r="Z44" s="177"/>
      <c r="AA44" s="177"/>
      <c r="AB44" s="177"/>
      <c r="AC44" s="177"/>
      <c r="AD44" s="177"/>
      <c r="AE44" s="177"/>
      <c r="AF44" s="178"/>
      <c r="AG44" s="178"/>
      <c r="AH44" s="178"/>
      <c r="AI44" s="178"/>
      <c r="AJ44" s="178"/>
      <c r="AK44" s="178"/>
      <c r="AL44" s="178"/>
      <c r="AM44" s="178"/>
      <c r="AN44" s="178"/>
      <c r="AO44" s="178"/>
      <c r="AP44" s="178"/>
      <c r="AQ44" s="178"/>
      <c r="AR44" s="178"/>
      <c r="AS44" s="178"/>
      <c r="AT44" s="178"/>
      <c r="AU44" s="178"/>
      <c r="AV44" s="178"/>
      <c r="AW44" s="178"/>
      <c r="AX44" s="178"/>
      <c r="AY44" s="178"/>
      <c r="AZ44" s="178"/>
      <c r="BA44" s="178"/>
      <c r="BB44" s="178"/>
      <c r="BC44" s="178"/>
      <c r="BD44" s="178"/>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CB159"/>
  <sheetViews>
    <sheetView topLeftCell="A34" zoomScale="85" zoomScaleNormal="85" workbookViewId="0">
      <selection activeCell="A61" sqref="A61"/>
    </sheetView>
  </sheetViews>
  <sheetFormatPr defaultRowHeight="12.75"/>
  <cols>
    <col min="1" max="1" width="22" style="20" customWidth="1"/>
    <col min="2" max="2" width="20.28515625" style="20" customWidth="1"/>
    <col min="3" max="3" width="20.5703125" style="20" customWidth="1"/>
    <col min="4" max="4" width="21.5703125" style="20" customWidth="1"/>
    <col min="5" max="5" width="11"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2" t="s">
        <v>41</v>
      </c>
      <c r="B1" s="226"/>
      <c r="C1" s="227"/>
      <c r="D1" s="227"/>
      <c r="E1" s="227"/>
      <c r="F1" s="227"/>
      <c r="G1" s="227"/>
      <c r="H1" s="227"/>
      <c r="I1" s="227"/>
      <c r="J1" s="227"/>
      <c r="K1" s="227"/>
      <c r="L1" s="227"/>
      <c r="M1" s="227"/>
      <c r="N1" s="227"/>
      <c r="O1" s="227"/>
      <c r="P1" s="227"/>
      <c r="Q1" s="227"/>
      <c r="R1" s="227"/>
      <c r="S1" s="228"/>
      <c r="T1" s="42"/>
      <c r="U1" s="42"/>
      <c r="V1" s="42"/>
      <c r="W1" s="42"/>
    </row>
    <row r="2" spans="1:25" ht="12.75" customHeight="1">
      <c r="A2" s="103"/>
      <c r="B2" s="229"/>
      <c r="C2" s="230"/>
      <c r="D2" s="230"/>
      <c r="E2" s="230"/>
      <c r="F2" s="230"/>
      <c r="G2" s="230"/>
      <c r="H2" s="230"/>
      <c r="I2" s="230"/>
      <c r="J2" s="230"/>
      <c r="K2" s="230"/>
      <c r="L2" s="230"/>
      <c r="M2" s="230"/>
      <c r="N2" s="230"/>
      <c r="O2" s="230"/>
      <c r="P2" s="230"/>
      <c r="Q2" s="230"/>
      <c r="R2" s="230"/>
      <c r="S2" s="231"/>
      <c r="T2" s="43"/>
      <c r="U2" s="43"/>
      <c r="V2" s="43"/>
      <c r="W2" s="43"/>
    </row>
    <row r="3" spans="1:25">
      <c r="A3" s="103"/>
      <c r="B3" s="229"/>
      <c r="C3" s="230"/>
      <c r="D3" s="230"/>
      <c r="E3" s="230"/>
      <c r="F3" s="230"/>
      <c r="G3" s="230"/>
      <c r="H3" s="230"/>
      <c r="I3" s="230"/>
      <c r="J3" s="230"/>
      <c r="K3" s="230"/>
      <c r="L3" s="230"/>
      <c r="M3" s="230"/>
      <c r="N3" s="230"/>
      <c r="O3" s="230"/>
      <c r="P3" s="230"/>
      <c r="Q3" s="230"/>
      <c r="R3" s="230"/>
      <c r="S3" s="231"/>
      <c r="T3" s="43"/>
      <c r="U3" s="43"/>
      <c r="V3" s="43"/>
      <c r="W3" s="43"/>
    </row>
    <row r="4" spans="1:25">
      <c r="A4" s="103"/>
      <c r="B4" s="229"/>
      <c r="C4" s="230"/>
      <c r="D4" s="230"/>
      <c r="E4" s="230"/>
      <c r="F4" s="230"/>
      <c r="G4" s="230"/>
      <c r="H4" s="230"/>
      <c r="I4" s="230"/>
      <c r="J4" s="230"/>
      <c r="K4" s="230"/>
      <c r="L4" s="230"/>
      <c r="M4" s="230"/>
      <c r="N4" s="230"/>
      <c r="O4" s="230"/>
      <c r="P4" s="230"/>
      <c r="Q4" s="230"/>
      <c r="R4" s="230"/>
      <c r="S4" s="231"/>
      <c r="T4" s="43"/>
      <c r="U4" s="43"/>
      <c r="V4" s="43"/>
      <c r="W4" s="43"/>
    </row>
    <row r="5" spans="1:25">
      <c r="A5" s="104"/>
      <c r="B5" s="229"/>
      <c r="C5" s="230"/>
      <c r="D5" s="232"/>
      <c r="E5" s="232"/>
      <c r="F5" s="232"/>
      <c r="G5" s="232"/>
      <c r="H5" s="232"/>
      <c r="I5" s="232"/>
      <c r="J5" s="232"/>
      <c r="K5" s="232"/>
      <c r="L5" s="232"/>
      <c r="M5" s="232"/>
      <c r="N5" s="232"/>
      <c r="O5" s="232"/>
      <c r="P5" s="232"/>
      <c r="Q5" s="232"/>
      <c r="R5" s="232"/>
      <c r="S5" s="233"/>
      <c r="T5" s="43"/>
      <c r="U5" s="43"/>
      <c r="V5" s="43"/>
      <c r="W5" s="43"/>
    </row>
    <row r="6" spans="1:25">
      <c r="A6" s="109"/>
      <c r="B6" s="108"/>
      <c r="C6" s="108"/>
      <c r="D6" s="107"/>
      <c r="E6" s="105"/>
      <c r="F6" s="105"/>
      <c r="G6" s="105"/>
      <c r="H6" s="105"/>
      <c r="I6" s="105"/>
      <c r="J6" s="105"/>
      <c r="K6" s="105"/>
      <c r="L6" s="105"/>
      <c r="M6" s="105"/>
      <c r="N6" s="105"/>
      <c r="O6" s="105"/>
      <c r="P6" s="105"/>
      <c r="Q6" s="105"/>
      <c r="R6" s="105"/>
      <c r="S6" s="106"/>
      <c r="T6" s="43"/>
      <c r="U6" s="43"/>
      <c r="V6" s="43"/>
      <c r="W6" s="43"/>
    </row>
    <row r="7" spans="1:25">
      <c r="A7" s="179"/>
      <c r="B7" s="187" t="s">
        <v>322</v>
      </c>
      <c r="C7" s="188" t="s">
        <v>417</v>
      </c>
      <c r="D7" s="189" t="s">
        <v>547</v>
      </c>
    </row>
    <row r="8" spans="1:25">
      <c r="A8" s="180" t="s">
        <v>425</v>
      </c>
      <c r="B8" s="190" t="s">
        <v>42</v>
      </c>
      <c r="C8" s="191" t="s">
        <v>548</v>
      </c>
      <c r="D8" s="192" t="str">
        <f>[2]!switch_ForecastState</f>
        <v>Region</v>
      </c>
      <c r="E8" s="110"/>
      <c r="F8" s="97"/>
    </row>
    <row r="9" spans="1:25">
      <c r="A9" s="180" t="str">
        <f>INDEX([1]ACHIEV!$A$19:$B$100,MATCH(C8,[1]ACHIEV!$B$19:$B$100,0),1)</f>
        <v>HVAC</v>
      </c>
      <c r="B9" s="193" t="s">
        <v>43</v>
      </c>
      <c r="C9" s="191">
        <f>[1]FILES!$H$4</f>
        <v>2035</v>
      </c>
      <c r="D9" s="192" t="str">
        <f>[2]!switch_ForecastScenario</f>
        <v>Base</v>
      </c>
      <c r="E9" s="111"/>
    </row>
    <row r="10" spans="1:25">
      <c r="A10" s="181"/>
      <c r="B10" s="194" t="s">
        <v>323</v>
      </c>
      <c r="C10" s="195" t="e">
        <f ca="1">MIN(SUM(E80:X80),Y80)</f>
        <v>#N/A</v>
      </c>
      <c r="D10" s="198"/>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369</v>
      </c>
      <c r="E13" s="110">
        <f ca="1">INDEX([2]!tbl_Forecast,MATCH($D$8&amp;$C13&amp;$D$7,[2]!rng_ForecastRowLookup,0),MATCH(E$11,[2]!rng_ForecastColumnLookup,0))</f>
        <v>7.8066550111953834</v>
      </c>
      <c r="F13" s="110">
        <f ca="1">INDEX([2]!tbl_Forecast,MATCH($D$8&amp;$C13&amp;$D$7,[2]!rng_ForecastRowLookup,0),MATCH(F$11,[2]!rng_ForecastColumnLookup,0))</f>
        <v>5.9496992573140863</v>
      </c>
      <c r="G13" s="110">
        <f ca="1">INDEX([2]!tbl_Forecast,MATCH($D$8&amp;$C13&amp;$D$7,[2]!rng_ForecastRowLookup,0),MATCH(G$11,[2]!rng_ForecastColumnLookup,0))</f>
        <v>5.890903545908837</v>
      </c>
      <c r="H13" s="110">
        <f ca="1">INDEX([2]!tbl_Forecast,MATCH($D$8&amp;$C13&amp;$D$7,[2]!rng_ForecastRowLookup,0),MATCH(H$11,[2]!rng_ForecastColumnLookup,0))</f>
        <v>6.8915688291332424</v>
      </c>
      <c r="I13" s="110">
        <f ca="1">INDEX([2]!tbl_Forecast,MATCH($D$8&amp;$C13&amp;$D$7,[2]!rng_ForecastRowLookup,0),MATCH(I$11,[2]!rng_ForecastColumnLookup,0))</f>
        <v>6.6410191533148355</v>
      </c>
      <c r="J13" s="110">
        <f ca="1">INDEX([2]!tbl_Forecast,MATCH($D$8&amp;$C13&amp;$D$7,[2]!rng_ForecastRowLookup,0),MATCH(J$11,[2]!rng_ForecastColumnLookup,0))</f>
        <v>5.4382226791221893</v>
      </c>
      <c r="K13" s="110">
        <f ca="1">INDEX([2]!tbl_Forecast,MATCH($D$8&amp;$C13&amp;$D$7,[2]!rng_ForecastRowLookup,0),MATCH(K$11,[2]!rng_ForecastColumnLookup,0))</f>
        <v>6.9236851515846078</v>
      </c>
      <c r="L13" s="110">
        <f ca="1">INDEX([2]!tbl_Forecast,MATCH($D$8&amp;$C13&amp;$D$7,[2]!rng_ForecastRowLookup,0),MATCH(L$11,[2]!rng_ForecastColumnLookup,0))</f>
        <v>6.040566884985755</v>
      </c>
      <c r="M13" s="110">
        <f ca="1">INDEX([2]!tbl_Forecast,MATCH($D$8&amp;$C13&amp;$D$7,[2]!rng_ForecastRowLookup,0),MATCH(M$11,[2]!rng_ForecastColumnLookup,0))</f>
        <v>5.8620040343764588</v>
      </c>
      <c r="N13" s="110">
        <f ca="1">INDEX([2]!tbl_Forecast,MATCH($D$8&amp;$C13&amp;$D$7,[2]!rng_ForecastRowLookup,0),MATCH(N$11,[2]!rng_ForecastColumnLookup,0))</f>
        <v>6.6048352977963205</v>
      </c>
      <c r="O13" s="110">
        <f ca="1">INDEX([2]!tbl_Forecast,MATCH($D$8&amp;$C13&amp;$D$7,[2]!rng_ForecastRowLookup,0),MATCH(O$11,[2]!rng_ForecastColumnLookup,0))</f>
        <v>6.6081856774849808</v>
      </c>
      <c r="P13" s="110">
        <f ca="1">INDEX([2]!tbl_Forecast,MATCH($D$8&amp;$C13&amp;$D$7,[2]!rng_ForecastRowLookup,0),MATCH(P$11,[2]!rng_ForecastColumnLookup,0))</f>
        <v>7.2276230030590352</v>
      </c>
      <c r="Q13" s="110">
        <f ca="1">INDEX([2]!tbl_Forecast,MATCH($D$8&amp;$C13&amp;$D$7,[2]!rng_ForecastRowLookup,0),MATCH(Q$11,[2]!rng_ForecastColumnLookup,0))</f>
        <v>7.9321378463678132</v>
      </c>
      <c r="R13" s="110">
        <f ca="1">INDEX([2]!tbl_Forecast,MATCH($D$8&amp;$C13&amp;$D$7,[2]!rng_ForecastRowLookup,0),MATCH(R$11,[2]!rng_ForecastColumnLookup,0))</f>
        <v>7.2590370336019197</v>
      </c>
      <c r="S13" s="110">
        <f ca="1">INDEX([2]!tbl_Forecast,MATCH($D$8&amp;$C13&amp;$D$7,[2]!rng_ForecastRowLookup,0),MATCH(S$11,[2]!rng_ForecastColumnLookup,0))</f>
        <v>7.9122271387396417</v>
      </c>
      <c r="T13" s="110">
        <f ca="1">INDEX([2]!tbl_Forecast,MATCH($D$8&amp;$C13&amp;$D$7,[2]!rng_ForecastRowLookup,0),MATCH(T$11,[2]!rng_ForecastColumnLookup,0))</f>
        <v>7.7623340380974311</v>
      </c>
      <c r="U13" s="110">
        <f ca="1">INDEX([2]!tbl_Forecast,MATCH($D$8&amp;$C13&amp;$D$7,[2]!rng_ForecastRowLookup,0),MATCH(U$11,[2]!rng_ForecastColumnLookup,0))</f>
        <v>7.6402299023279152</v>
      </c>
      <c r="V13" s="110">
        <f ca="1">INDEX([2]!tbl_Forecast,MATCH($D$8&amp;$C13&amp;$D$7,[2]!rng_ForecastRowLookup,0),MATCH(V$11,[2]!rng_ForecastColumnLookup,0))</f>
        <v>7.1724831299946894</v>
      </c>
      <c r="W13" s="110">
        <f ca="1">INDEX([2]!tbl_Forecast,MATCH($D$8&amp;$C13&amp;$D$7,[2]!rng_ForecastRowLookup,0),MATCH(W$11,[2]!rng_ForecastColumnLookup,0))</f>
        <v>7.0810470955732994</v>
      </c>
      <c r="X13" s="110">
        <f ca="1">INDEX([2]!tbl_Forecast,MATCH($D$8&amp;$C13&amp;$D$7,[2]!rng_ForecastRowLookup,0),MATCH(X$11,[2]!rng_ForecastColumnLookup,0))</f>
        <v>7.4281005850341701</v>
      </c>
      <c r="Y13" s="45"/>
    </row>
    <row r="14" spans="1:25">
      <c r="C14" s="20" t="s">
        <v>371</v>
      </c>
      <c r="E14" s="110">
        <f ca="1">INDEX([2]!tbl_Forecast,MATCH($D$8&amp;$C14&amp;$D$7,[2]!rng_ForecastRowLookup,0),MATCH(E$11,[2]!rng_ForecastColumnLookup,0))</f>
        <v>6.3306892326899415</v>
      </c>
      <c r="F14" s="110">
        <f ca="1">INDEX([2]!tbl_Forecast,MATCH($D$8&amp;$C14&amp;$D$7,[2]!rng_ForecastRowLookup,0),MATCH(F$11,[2]!rng_ForecastColumnLookup,0))</f>
        <v>4.6245517962703104</v>
      </c>
      <c r="G14" s="110">
        <f ca="1">INDEX([2]!tbl_Forecast,MATCH($D$8&amp;$C14&amp;$D$7,[2]!rng_ForecastRowLookup,0),MATCH(G$11,[2]!rng_ForecastColumnLookup,0))</f>
        <v>4.6954401235311058</v>
      </c>
      <c r="H14" s="110">
        <f ca="1">INDEX([2]!tbl_Forecast,MATCH($D$8&amp;$C14&amp;$D$7,[2]!rng_ForecastRowLookup,0),MATCH(H$11,[2]!rng_ForecastColumnLookup,0))</f>
        <v>5.5561738496820645</v>
      </c>
      <c r="I14" s="110">
        <f ca="1">INDEX([2]!tbl_Forecast,MATCH($D$8&amp;$C14&amp;$D$7,[2]!rng_ForecastRowLookup,0),MATCH(I$11,[2]!rng_ForecastColumnLookup,0))</f>
        <v>5.2903315868283292</v>
      </c>
      <c r="J14" s="110">
        <f ca="1">INDEX([2]!tbl_Forecast,MATCH($D$8&amp;$C14&amp;$D$7,[2]!rng_ForecastRowLookup,0),MATCH(J$11,[2]!rng_ForecastColumnLookup,0))</f>
        <v>4.0954748538564614</v>
      </c>
      <c r="K14" s="110">
        <f ca="1">INDEX([2]!tbl_Forecast,MATCH($D$8&amp;$C14&amp;$D$7,[2]!rng_ForecastRowLookup,0),MATCH(K$11,[2]!rng_ForecastColumnLookup,0))</f>
        <v>5.6166455086822502</v>
      </c>
      <c r="L14" s="110">
        <f ca="1">INDEX([2]!tbl_Forecast,MATCH($D$8&amp;$C14&amp;$D$7,[2]!rng_ForecastRowLookup,0),MATCH(L$11,[2]!rng_ForecastColumnLookup,0))</f>
        <v>4.8928421056079552</v>
      </c>
      <c r="M14" s="110">
        <f ca="1">INDEX([2]!tbl_Forecast,MATCH($D$8&amp;$C14&amp;$D$7,[2]!rng_ForecastRowLookup,0),MATCH(M$11,[2]!rng_ForecastColumnLookup,0))</f>
        <v>4.6489885594062974</v>
      </c>
      <c r="N14" s="110">
        <f ca="1">INDEX([2]!tbl_Forecast,MATCH($D$8&amp;$C14&amp;$D$7,[2]!rng_ForecastRowLookup,0),MATCH(N$11,[2]!rng_ForecastColumnLookup,0))</f>
        <v>5.3600762751998365</v>
      </c>
      <c r="O14" s="110">
        <f ca="1">INDEX([2]!tbl_Forecast,MATCH($D$8&amp;$C14&amp;$D$7,[2]!rng_ForecastRowLookup,0),MATCH(O$11,[2]!rng_ForecastColumnLookup,0))</f>
        <v>5.3451061612370649</v>
      </c>
      <c r="P14" s="110">
        <f ca="1">INDEX([2]!tbl_Forecast,MATCH($D$8&amp;$C14&amp;$D$7,[2]!rng_ForecastRowLookup,0),MATCH(P$11,[2]!rng_ForecastColumnLookup,0))</f>
        <v>5.7169042762389006</v>
      </c>
      <c r="Q14" s="110">
        <f ca="1">INDEX([2]!tbl_Forecast,MATCH($D$8&amp;$C14&amp;$D$7,[2]!rng_ForecastRowLookup,0),MATCH(Q$11,[2]!rng_ForecastColumnLookup,0))</f>
        <v>6.1644080859749115</v>
      </c>
      <c r="R14" s="110">
        <f ca="1">INDEX([2]!tbl_Forecast,MATCH($D$8&amp;$C14&amp;$D$7,[2]!rng_ForecastRowLookup,0),MATCH(R$11,[2]!rng_ForecastColumnLookup,0))</f>
        <v>5.8003829082546376</v>
      </c>
      <c r="S14" s="110">
        <f ca="1">INDEX([2]!tbl_Forecast,MATCH($D$8&amp;$C14&amp;$D$7,[2]!rng_ForecastRowLookup,0),MATCH(S$11,[2]!rng_ForecastColumnLookup,0))</f>
        <v>6.4331999103991837</v>
      </c>
      <c r="T14" s="110">
        <f ca="1">INDEX([2]!tbl_Forecast,MATCH($D$8&amp;$C14&amp;$D$7,[2]!rng_ForecastRowLookup,0),MATCH(T$11,[2]!rng_ForecastColumnLookup,0))</f>
        <v>6.1077443299386847</v>
      </c>
      <c r="U14" s="110">
        <f ca="1">INDEX([2]!tbl_Forecast,MATCH($D$8&amp;$C14&amp;$D$7,[2]!rng_ForecastRowLookup,0),MATCH(U$11,[2]!rng_ForecastColumnLookup,0))</f>
        <v>6.3133258324543373</v>
      </c>
      <c r="V14" s="110">
        <f ca="1">INDEX([2]!tbl_Forecast,MATCH($D$8&amp;$C14&amp;$D$7,[2]!rng_ForecastRowLookup,0),MATCH(V$11,[2]!rng_ForecastColumnLookup,0))</f>
        <v>5.5403053352108875</v>
      </c>
      <c r="W14" s="110">
        <f ca="1">INDEX([2]!tbl_Forecast,MATCH($D$8&amp;$C14&amp;$D$7,[2]!rng_ForecastRowLookup,0),MATCH(W$11,[2]!rng_ForecastColumnLookup,0))</f>
        <v>5.5266028757425794</v>
      </c>
      <c r="X14" s="110">
        <f ca="1">INDEX([2]!tbl_Forecast,MATCH($D$8&amp;$C14&amp;$D$7,[2]!rng_ForecastRowLookup,0),MATCH(X$11,[2]!rng_ForecastColumnLookup,0))</f>
        <v>5.9833355534459063</v>
      </c>
      <c r="Y14" s="45"/>
    </row>
    <row r="15" spans="1:25">
      <c r="C15" s="20" t="s">
        <v>372</v>
      </c>
      <c r="E15" s="110">
        <f ca="1">INDEX([2]!tbl_Forecast,MATCH($D$8&amp;$C15&amp;$D$7,[2]!rng_ForecastRowLookup,0),MATCH(E$11,[2]!rng_ForecastColumnLookup,0))</f>
        <v>1.6621196768024407</v>
      </c>
      <c r="F15" s="110">
        <f ca="1">INDEX([2]!tbl_Forecast,MATCH($D$8&amp;$C15&amp;$D$7,[2]!rng_ForecastRowLookup,0),MATCH(F$11,[2]!rng_ForecastColumnLookup,0))</f>
        <v>1.2170657423442173</v>
      </c>
      <c r="G15" s="110">
        <f ca="1">INDEX([2]!tbl_Forecast,MATCH($D$8&amp;$C15&amp;$D$7,[2]!rng_ForecastRowLookup,0),MATCH(G$11,[2]!rng_ForecastColumnLookup,0))</f>
        <v>1.2444333527444498</v>
      </c>
      <c r="H15" s="110">
        <f ca="1">INDEX([2]!tbl_Forecast,MATCH($D$8&amp;$C15&amp;$D$7,[2]!rng_ForecastRowLookup,0),MATCH(H$11,[2]!rng_ForecastColumnLookup,0))</f>
        <v>1.4586094503549032</v>
      </c>
      <c r="I15" s="110">
        <f ca="1">INDEX([2]!tbl_Forecast,MATCH($D$8&amp;$C15&amp;$D$7,[2]!rng_ForecastRowLookup,0),MATCH(I$11,[2]!rng_ForecastColumnLookup,0))</f>
        <v>1.4004070058555529</v>
      </c>
      <c r="J15" s="110">
        <f ca="1">INDEX([2]!tbl_Forecast,MATCH($D$8&amp;$C15&amp;$D$7,[2]!rng_ForecastRowLookup,0),MATCH(J$11,[2]!rng_ForecastColumnLookup,0))</f>
        <v>1.0787722980410579</v>
      </c>
      <c r="K15" s="110">
        <f ca="1">INDEX([2]!tbl_Forecast,MATCH($D$8&amp;$C15&amp;$D$7,[2]!rng_ForecastRowLookup,0),MATCH(K$11,[2]!rng_ForecastColumnLookup,0))</f>
        <v>1.4747976167420549</v>
      </c>
      <c r="L15" s="110">
        <f ca="1">INDEX([2]!tbl_Forecast,MATCH($D$8&amp;$C15&amp;$D$7,[2]!rng_ForecastRowLookup,0),MATCH(L$11,[2]!rng_ForecastColumnLookup,0))</f>
        <v>1.2896357804774434</v>
      </c>
      <c r="M15" s="110">
        <f ca="1">INDEX([2]!tbl_Forecast,MATCH($D$8&amp;$C15&amp;$D$7,[2]!rng_ForecastRowLookup,0),MATCH(M$11,[2]!rng_ForecastColumnLookup,0))</f>
        <v>1.2239291307589197</v>
      </c>
      <c r="N15" s="110">
        <f ca="1">INDEX([2]!tbl_Forecast,MATCH($D$8&amp;$C15&amp;$D$7,[2]!rng_ForecastRowLookup,0),MATCH(N$11,[2]!rng_ForecastColumnLookup,0))</f>
        <v>1.4012443744673324</v>
      </c>
      <c r="O15" s="110">
        <f ca="1">INDEX([2]!tbl_Forecast,MATCH($D$8&amp;$C15&amp;$D$7,[2]!rng_ForecastRowLookup,0),MATCH(O$11,[2]!rng_ForecastColumnLookup,0))</f>
        <v>1.3991315932028052</v>
      </c>
      <c r="P15" s="110">
        <f ca="1">INDEX([2]!tbl_Forecast,MATCH($D$8&amp;$C15&amp;$D$7,[2]!rng_ForecastRowLookup,0),MATCH(P$11,[2]!rng_ForecastColumnLookup,0))</f>
        <v>1.4996248899933684</v>
      </c>
      <c r="Q15" s="110">
        <f ca="1">INDEX([2]!tbl_Forecast,MATCH($D$8&amp;$C15&amp;$D$7,[2]!rng_ForecastRowLookup,0),MATCH(Q$11,[2]!rng_ForecastColumnLookup,0))</f>
        <v>1.6197763904689295</v>
      </c>
      <c r="R15" s="110">
        <f ca="1">INDEX([2]!tbl_Forecast,MATCH($D$8&amp;$C15&amp;$D$7,[2]!rng_ForecastRowLookup,0),MATCH(R$11,[2]!rng_ForecastColumnLookup,0))</f>
        <v>1.5187400891362097</v>
      </c>
      <c r="S15" s="110">
        <f ca="1">INDEX([2]!tbl_Forecast,MATCH($D$8&amp;$C15&amp;$D$7,[2]!rng_ForecastRowLookup,0),MATCH(S$11,[2]!rng_ForecastColumnLookup,0))</f>
        <v>1.6890757136254622</v>
      </c>
      <c r="T15" s="110">
        <f ca="1">INDEX([2]!tbl_Forecast,MATCH($D$8&amp;$C15&amp;$D$7,[2]!rng_ForecastRowLookup,0),MATCH(T$11,[2]!rng_ForecastColumnLookup,0))</f>
        <v>1.5972356158259797</v>
      </c>
      <c r="U15" s="110">
        <f ca="1">INDEX([2]!tbl_Forecast,MATCH($D$8&amp;$C15&amp;$D$7,[2]!rng_ForecastRowLookup,0),MATCH(U$11,[2]!rng_ForecastColumnLookup,0))</f>
        <v>1.640465747141107</v>
      </c>
      <c r="V15" s="110">
        <f ca="1">INDEX([2]!tbl_Forecast,MATCH($D$8&amp;$C15&amp;$D$7,[2]!rng_ForecastRowLookup,0),MATCH(V$11,[2]!rng_ForecastColumnLookup,0))</f>
        <v>1.4565955217811706</v>
      </c>
      <c r="W15" s="110">
        <f ca="1">INDEX([2]!tbl_Forecast,MATCH($D$8&amp;$C15&amp;$D$7,[2]!rng_ForecastRowLookup,0),MATCH(W$11,[2]!rng_ForecastColumnLookup,0))</f>
        <v>1.4531741906643101</v>
      </c>
      <c r="X15" s="110">
        <f ca="1">INDEX([2]!tbl_Forecast,MATCH($D$8&amp;$C15&amp;$D$7,[2]!rng_ForecastRowLookup,0),MATCH(X$11,[2]!rng_ForecastColumnLookup,0))</f>
        <v>1.5648660344158036</v>
      </c>
      <c r="Y15" s="45"/>
    </row>
    <row r="16" spans="1:25">
      <c r="C16" s="97" t="s">
        <v>404</v>
      </c>
      <c r="E16" s="110">
        <f ca="1">INDEX([2]!tbl_Forecast,MATCH($D$8&amp;$C16&amp;$D$7,[2]!rng_ForecastRowLookup,0),MATCH(E$11,[2]!rng_ForecastColumnLookup,0))</f>
        <v>1.799418169017593</v>
      </c>
      <c r="F16" s="110">
        <f ca="1">INDEX([2]!tbl_Forecast,MATCH($D$8&amp;$C16&amp;$D$7,[2]!rng_ForecastRowLookup,0),MATCH(F$11,[2]!rng_ForecastColumnLookup,0))</f>
        <v>1.485755176968429</v>
      </c>
      <c r="G16" s="110">
        <f ca="1">INDEX([2]!tbl_Forecast,MATCH($D$8&amp;$C16&amp;$D$7,[2]!rng_ForecastRowLookup,0),MATCH(G$11,[2]!rng_ForecastColumnLookup,0))</f>
        <v>0.89794362681754358</v>
      </c>
      <c r="H16" s="110">
        <f ca="1">INDEX([2]!tbl_Forecast,MATCH($D$8&amp;$C16&amp;$D$7,[2]!rng_ForecastRowLookup,0),MATCH(H$11,[2]!rng_ForecastColumnLookup,0))</f>
        <v>0.91201694404352718</v>
      </c>
      <c r="I16" s="110">
        <f ca="1">INDEX([2]!tbl_Forecast,MATCH($D$8&amp;$C16&amp;$D$7,[2]!rng_ForecastRowLookup,0),MATCH(I$11,[2]!rng_ForecastColumnLookup,0))</f>
        <v>0.85125423267540556</v>
      </c>
      <c r="J16" s="110">
        <f ca="1">INDEX([2]!tbl_Forecast,MATCH($D$8&amp;$C16&amp;$D$7,[2]!rng_ForecastRowLookup,0),MATCH(J$11,[2]!rng_ForecastColumnLookup,0))</f>
        <v>0.73204497427617965</v>
      </c>
      <c r="K16" s="110">
        <f ca="1">INDEX([2]!tbl_Forecast,MATCH($D$8&amp;$C16&amp;$D$7,[2]!rng_ForecastRowLookup,0),MATCH(K$11,[2]!rng_ForecastColumnLookup,0))</f>
        <v>0.73428349109996394</v>
      </c>
      <c r="L16" s="110">
        <f ca="1">INDEX([2]!tbl_Forecast,MATCH($D$8&amp;$C16&amp;$D$7,[2]!rng_ForecastRowLookup,0),MATCH(L$11,[2]!rng_ForecastColumnLookup,0))</f>
        <v>0.71341173425108251</v>
      </c>
      <c r="M16" s="110">
        <f ca="1">INDEX([2]!tbl_Forecast,MATCH($D$8&amp;$C16&amp;$D$7,[2]!rng_ForecastRowLookup,0),MATCH(M$11,[2]!rng_ForecastColumnLookup,0))</f>
        <v>0.89455902577447755</v>
      </c>
      <c r="N16" s="110">
        <f ca="1">INDEX([2]!tbl_Forecast,MATCH($D$8&amp;$C16&amp;$D$7,[2]!rng_ForecastRowLookup,0),MATCH(N$11,[2]!rng_ForecastColumnLookup,0))</f>
        <v>1.032083805968905</v>
      </c>
      <c r="O16" s="110">
        <f ca="1">INDEX([2]!tbl_Forecast,MATCH($D$8&amp;$C16&amp;$D$7,[2]!rng_ForecastRowLookup,0),MATCH(O$11,[2]!rng_ForecastColumnLookup,0))</f>
        <v>1.0963398187475875</v>
      </c>
      <c r="P16" s="110">
        <f ca="1">INDEX([2]!tbl_Forecast,MATCH($D$8&amp;$C16&amp;$D$7,[2]!rng_ForecastRowLookup,0),MATCH(P$11,[2]!rng_ForecastColumnLookup,0))</f>
        <v>1.617287860192538</v>
      </c>
      <c r="Q16" s="110">
        <f ca="1">INDEX([2]!tbl_Forecast,MATCH($D$8&amp;$C16&amp;$D$7,[2]!rng_ForecastRowLookup,0),MATCH(Q$11,[2]!rng_ForecastColumnLookup,0))</f>
        <v>1.8239074921539626</v>
      </c>
      <c r="R16" s="110">
        <f ca="1">INDEX([2]!tbl_Forecast,MATCH($D$8&amp;$C16&amp;$D$7,[2]!rng_ForecastRowLookup,0),MATCH(R$11,[2]!rng_ForecastColumnLookup,0))</f>
        <v>1.6267354909009817</v>
      </c>
      <c r="S16" s="110">
        <f ca="1">INDEX([2]!tbl_Forecast,MATCH($D$8&amp;$C16&amp;$D$7,[2]!rng_ForecastRowLookup,0),MATCH(S$11,[2]!rng_ForecastColumnLookup,0))</f>
        <v>1.5970323938843554</v>
      </c>
      <c r="T16" s="110">
        <f ca="1">INDEX([2]!tbl_Forecast,MATCH($D$8&amp;$C16&amp;$D$7,[2]!rng_ForecastRowLookup,0),MATCH(T$11,[2]!rng_ForecastColumnLookup,0))</f>
        <v>1.5393396581386409</v>
      </c>
      <c r="U16" s="110">
        <f ca="1">INDEX([2]!tbl_Forecast,MATCH($D$8&amp;$C16&amp;$D$7,[2]!rng_ForecastRowLookup,0),MATCH(U$11,[2]!rng_ForecastColumnLookup,0))</f>
        <v>1.2960530677092543</v>
      </c>
      <c r="V16" s="110">
        <f ca="1">INDEX([2]!tbl_Forecast,MATCH($D$8&amp;$C16&amp;$D$7,[2]!rng_ForecastRowLookup,0),MATCH(V$11,[2]!rng_ForecastColumnLookup,0))</f>
        <v>1.3176455108269955</v>
      </c>
      <c r="W16" s="110">
        <f ca="1">INDEX([2]!tbl_Forecast,MATCH($D$8&amp;$C16&amp;$D$7,[2]!rng_ForecastRowLookup,0),MATCH(W$11,[2]!rng_ForecastColumnLookup,0))</f>
        <v>1.2469979474733393</v>
      </c>
      <c r="X16" s="110">
        <f ca="1">INDEX([2]!tbl_Forecast,MATCH($D$8&amp;$C16&amp;$D$7,[2]!rng_ForecastRowLookup,0),MATCH(X$11,[2]!rng_ForecastColumnLookup,0))</f>
        <v>1.3540449607593745</v>
      </c>
      <c r="Y16" s="45"/>
    </row>
    <row r="17" spans="2:25">
      <c r="C17" s="97" t="s">
        <v>398</v>
      </c>
      <c r="E17" s="110">
        <f ca="1">INDEX([2]!tbl_Forecast,MATCH($D$8&amp;$C17&amp;$D$7,[2]!rng_ForecastRowLookup,0),MATCH(E$11,[2]!rng_ForecastColumnLookup,0))</f>
        <v>0.71960427219664069</v>
      </c>
      <c r="F17" s="110">
        <f ca="1">INDEX([2]!tbl_Forecast,MATCH($D$8&amp;$C17&amp;$D$7,[2]!rng_ForecastRowLookup,0),MATCH(F$11,[2]!rng_ForecastColumnLookup,0))</f>
        <v>0.59647847099566831</v>
      </c>
      <c r="G17" s="110">
        <f ca="1">INDEX([2]!tbl_Forecast,MATCH($D$8&amp;$C17&amp;$D$7,[2]!rng_ForecastRowLookup,0),MATCH(G$11,[2]!rng_ForecastColumnLookup,0))</f>
        <v>0.36611838042447359</v>
      </c>
      <c r="H17" s="110">
        <f ca="1">INDEX([2]!tbl_Forecast,MATCH($D$8&amp;$C17&amp;$D$7,[2]!rng_ForecastRowLookup,0),MATCH(H$11,[2]!rng_ForecastColumnLookup,0))</f>
        <v>0.3731768350638246</v>
      </c>
      <c r="I17" s="110">
        <f ca="1">INDEX([2]!tbl_Forecast,MATCH($D$8&amp;$C17&amp;$D$7,[2]!rng_ForecastRowLookup,0),MATCH(I$11,[2]!rng_ForecastColumnLookup,0))</f>
        <v>0.34504559304633386</v>
      </c>
      <c r="J17" s="110">
        <f ca="1">INDEX([2]!tbl_Forecast,MATCH($D$8&amp;$C17&amp;$D$7,[2]!rng_ForecastRowLookup,0),MATCH(J$11,[2]!rng_ForecastColumnLookup,0))</f>
        <v>0.2928623587115301</v>
      </c>
      <c r="K17" s="110">
        <f ca="1">INDEX([2]!tbl_Forecast,MATCH($D$8&amp;$C17&amp;$D$7,[2]!rng_ForecastRowLookup,0),MATCH(K$11,[2]!rng_ForecastColumnLookup,0))</f>
        <v>0.29376294298921468</v>
      </c>
      <c r="L17" s="110">
        <f ca="1">INDEX([2]!tbl_Forecast,MATCH($D$8&amp;$C17&amp;$D$7,[2]!rng_ForecastRowLookup,0),MATCH(L$11,[2]!rng_ForecastColumnLookup,0))</f>
        <v>0.28416308329236456</v>
      </c>
      <c r="M17" s="110">
        <f ca="1">INDEX([2]!tbl_Forecast,MATCH($D$8&amp;$C17&amp;$D$7,[2]!rng_ForecastRowLookup,0),MATCH(M$11,[2]!rng_ForecastColumnLookup,0))</f>
        <v>0.36455471421578001</v>
      </c>
      <c r="N17" s="110">
        <f ca="1">INDEX([2]!tbl_Forecast,MATCH($D$8&amp;$C17&amp;$D$7,[2]!rng_ForecastRowLookup,0),MATCH(N$11,[2]!rng_ForecastColumnLookup,0))</f>
        <v>0.42646627810709853</v>
      </c>
      <c r="O17" s="110">
        <f ca="1">INDEX([2]!tbl_Forecast,MATCH($D$8&amp;$C17&amp;$D$7,[2]!rng_ForecastRowLookup,0),MATCH(O$11,[2]!rng_ForecastColumnLookup,0))</f>
        <v>0.44956380488737768</v>
      </c>
      <c r="P17" s="110">
        <f ca="1">INDEX([2]!tbl_Forecast,MATCH($D$8&amp;$C17&amp;$D$7,[2]!rng_ForecastRowLookup,0),MATCH(P$11,[2]!rng_ForecastColumnLookup,0))</f>
        <v>0.65213839834683018</v>
      </c>
      <c r="Q17" s="110">
        <f ca="1">INDEX([2]!tbl_Forecast,MATCH($D$8&amp;$C17&amp;$D$7,[2]!rng_ForecastRowLookup,0),MATCH(Q$11,[2]!rng_ForecastColumnLookup,0))</f>
        <v>0.73353807331773047</v>
      </c>
      <c r="R17" s="110">
        <f ca="1">INDEX([2]!tbl_Forecast,MATCH($D$8&amp;$C17&amp;$D$7,[2]!rng_ForecastRowLookup,0),MATCH(R$11,[2]!rng_ForecastColumnLookup,0))</f>
        <v>0.65560780242911365</v>
      </c>
      <c r="S17" s="110">
        <f ca="1">INDEX([2]!tbl_Forecast,MATCH($D$8&amp;$C17&amp;$D$7,[2]!rng_ForecastRowLookup,0),MATCH(S$11,[2]!rng_ForecastColumnLookup,0))</f>
        <v>0.64604928436358278</v>
      </c>
      <c r="T17" s="110">
        <f ca="1">INDEX([2]!tbl_Forecast,MATCH($D$8&amp;$C17&amp;$D$7,[2]!rng_ForecastRowLookup,0),MATCH(T$11,[2]!rng_ForecastColumnLookup,0))</f>
        <v>0.62178261445398098</v>
      </c>
      <c r="U17" s="110">
        <f ca="1">INDEX([2]!tbl_Forecast,MATCH($D$8&amp;$C17&amp;$D$7,[2]!rng_ForecastRowLookup,0),MATCH(U$11,[2]!rng_ForecastColumnLookup,0))</f>
        <v>0.52554853465709617</v>
      </c>
      <c r="V17" s="110">
        <f ca="1">INDEX([2]!tbl_Forecast,MATCH($D$8&amp;$C17&amp;$D$7,[2]!rng_ForecastRowLookup,0),MATCH(V$11,[2]!rng_ForecastColumnLookup,0))</f>
        <v>0.53266253778165396</v>
      </c>
      <c r="W17" s="110">
        <f ca="1">INDEX([2]!tbl_Forecast,MATCH($D$8&amp;$C17&amp;$D$7,[2]!rng_ForecastRowLookup,0),MATCH(W$11,[2]!rng_ForecastColumnLookup,0))</f>
        <v>0.50454130308386236</v>
      </c>
      <c r="X17" s="110">
        <f ca="1">INDEX([2]!tbl_Forecast,MATCH($D$8&amp;$C17&amp;$D$7,[2]!rng_ForecastRowLookup,0),MATCH(X$11,[2]!rng_ForecastColumnLookup,0))</f>
        <v>0.54553111610891503</v>
      </c>
      <c r="Y17" s="45"/>
    </row>
    <row r="18" spans="2:25">
      <c r="C18" s="97" t="s">
        <v>399</v>
      </c>
      <c r="E18" s="110">
        <f ca="1">INDEX([2]!tbl_Forecast,MATCH($D$8&amp;$C18&amp;$D$7,[2]!rng_ForecastRowLookup,0),MATCH(E$11,[2]!rng_ForecastColumnLookup,0))</f>
        <v>2.7275899469990224</v>
      </c>
      <c r="F18" s="110">
        <f ca="1">INDEX([2]!tbl_Forecast,MATCH($D$8&amp;$C18&amp;$D$7,[2]!rng_ForecastRowLookup,0),MATCH(F$11,[2]!rng_ForecastColumnLookup,0))</f>
        <v>2.2451802625726844</v>
      </c>
      <c r="G18" s="110">
        <f ca="1">INDEX([2]!tbl_Forecast,MATCH($D$8&amp;$C18&amp;$D$7,[2]!rng_ForecastRowLookup,0),MATCH(G$11,[2]!rng_ForecastColumnLookup,0))</f>
        <v>1.3846551620328988</v>
      </c>
      <c r="H18" s="110">
        <f ca="1">INDEX([2]!tbl_Forecast,MATCH($D$8&amp;$C18&amp;$D$7,[2]!rng_ForecastRowLookup,0),MATCH(H$11,[2]!rng_ForecastColumnLookup,0))</f>
        <v>1.414332931216091</v>
      </c>
      <c r="I18" s="110">
        <f ca="1">INDEX([2]!tbl_Forecast,MATCH($D$8&amp;$C18&amp;$D$7,[2]!rng_ForecastRowLookup,0),MATCH(I$11,[2]!rng_ForecastColumnLookup,0))</f>
        <v>1.3048976182463843</v>
      </c>
      <c r="J18" s="110">
        <f ca="1">INDEX([2]!tbl_Forecast,MATCH($D$8&amp;$C18&amp;$D$7,[2]!rng_ForecastRowLookup,0),MATCH(J$11,[2]!rng_ForecastColumnLookup,0))</f>
        <v>1.1035456427042536</v>
      </c>
      <c r="K18" s="110">
        <f ca="1">INDEX([2]!tbl_Forecast,MATCH($D$8&amp;$C18&amp;$D$7,[2]!rng_ForecastRowLookup,0),MATCH(K$11,[2]!rng_ForecastColumnLookup,0))</f>
        <v>1.0932193385059683</v>
      </c>
      <c r="L18" s="110">
        <f ca="1">INDEX([2]!tbl_Forecast,MATCH($D$8&amp;$C18&amp;$D$7,[2]!rng_ForecastRowLookup,0),MATCH(L$11,[2]!rng_ForecastColumnLookup,0))</f>
        <v>1.0602010304011045</v>
      </c>
      <c r="M18" s="110">
        <f ca="1">INDEX([2]!tbl_Forecast,MATCH($D$8&amp;$C18&amp;$D$7,[2]!rng_ForecastRowLookup,0),MATCH(M$11,[2]!rng_ForecastColumnLookup,0))</f>
        <v>1.3687417218066935</v>
      </c>
      <c r="N18" s="110">
        <f ca="1">INDEX([2]!tbl_Forecast,MATCH($D$8&amp;$C18&amp;$D$7,[2]!rng_ForecastRowLookup,0),MATCH(N$11,[2]!rng_ForecastColumnLookup,0))</f>
        <v>1.6102119957699914</v>
      </c>
      <c r="O18" s="110">
        <f ca="1">INDEX([2]!tbl_Forecast,MATCH($D$8&amp;$C18&amp;$D$7,[2]!rng_ForecastRowLookup,0),MATCH(O$11,[2]!rng_ForecastColumnLookup,0))</f>
        <v>1.7014476793012303</v>
      </c>
      <c r="P18" s="110">
        <f ca="1">INDEX([2]!tbl_Forecast,MATCH($D$8&amp;$C18&amp;$D$7,[2]!rng_ForecastRowLookup,0),MATCH(P$11,[2]!rng_ForecastColumnLookup,0))</f>
        <v>2.4475448442766612</v>
      </c>
      <c r="Q18" s="110">
        <f ca="1">INDEX([2]!tbl_Forecast,MATCH($D$8&amp;$C18&amp;$D$7,[2]!rng_ForecastRowLookup,0),MATCH(Q$11,[2]!rng_ForecastColumnLookup,0))</f>
        <v>2.7642584104961641</v>
      </c>
      <c r="R18" s="110">
        <f ca="1">INDEX([2]!tbl_Forecast,MATCH($D$8&amp;$C18&amp;$D$7,[2]!rng_ForecastRowLookup,0),MATCH(R$11,[2]!rng_ForecastColumnLookup,0))</f>
        <v>2.4645092385842489</v>
      </c>
      <c r="S18" s="110">
        <f ca="1">INDEX([2]!tbl_Forecast,MATCH($D$8&amp;$C18&amp;$D$7,[2]!rng_ForecastRowLookup,0),MATCH(S$11,[2]!rng_ForecastColumnLookup,0))</f>
        <v>2.435211674558635</v>
      </c>
      <c r="T18" s="110">
        <f ca="1">INDEX([2]!tbl_Forecast,MATCH($D$8&amp;$C18&amp;$D$7,[2]!rng_ForecastRowLookup,0),MATCH(T$11,[2]!rng_ForecastColumnLookup,0))</f>
        <v>2.3436666024455817</v>
      </c>
      <c r="U18" s="110">
        <f ca="1">INDEX([2]!tbl_Forecast,MATCH($D$8&amp;$C18&amp;$D$7,[2]!rng_ForecastRowLookup,0),MATCH(U$11,[2]!rng_ForecastColumnLookup,0))</f>
        <v>1.9970991421399598</v>
      </c>
      <c r="V18" s="110">
        <f ca="1">INDEX([2]!tbl_Forecast,MATCH($D$8&amp;$C18&amp;$D$7,[2]!rng_ForecastRowLookup,0),MATCH(V$11,[2]!rng_ForecastColumnLookup,0))</f>
        <v>2.0220850932468024</v>
      </c>
      <c r="W18" s="110">
        <f ca="1">INDEX([2]!tbl_Forecast,MATCH($D$8&amp;$C18&amp;$D$7,[2]!rng_ForecastRowLookup,0),MATCH(W$11,[2]!rng_ForecastColumnLookup,0))</f>
        <v>1.9074632582746243</v>
      </c>
      <c r="X18" s="110">
        <f ca="1">INDEX([2]!tbl_Forecast,MATCH($D$8&amp;$C18&amp;$D$7,[2]!rng_ForecastRowLookup,0),MATCH(X$11,[2]!rng_ForecastColumnLookup,0))</f>
        <v>2.0633846520749657</v>
      </c>
      <c r="Y18" s="45"/>
    </row>
    <row r="19" spans="2:25">
      <c r="C19" s="97" t="s">
        <v>400</v>
      </c>
      <c r="E19" s="110">
        <f ca="1">INDEX([2]!tbl_Forecast,MATCH($D$8&amp;$C19&amp;$D$7,[2]!rng_ForecastRowLookup,0),MATCH(E$11,[2]!rng_ForecastColumnLookup,0))</f>
        <v>0.86249938561661099</v>
      </c>
      <c r="F19" s="110">
        <f ca="1">INDEX([2]!tbl_Forecast,MATCH($D$8&amp;$C19&amp;$D$7,[2]!rng_ForecastRowLookup,0),MATCH(F$11,[2]!rng_ForecastColumnLookup,0))</f>
        <v>0.71243811393533818</v>
      </c>
      <c r="G19" s="110">
        <f ca="1">INDEX([2]!tbl_Forecast,MATCH($D$8&amp;$C19&amp;$D$7,[2]!rng_ForecastRowLookup,0),MATCH(G$11,[2]!rng_ForecastColumnLookup,0))</f>
        <v>0.43988135050703958</v>
      </c>
      <c r="H19" s="110">
        <f ca="1">INDEX([2]!tbl_Forecast,MATCH($D$8&amp;$C19&amp;$D$7,[2]!rng_ForecastRowLookup,0),MATCH(H$11,[2]!rng_ForecastColumnLookup,0))</f>
        <v>0.44879648252082133</v>
      </c>
      <c r="I19" s="110">
        <f ca="1">INDEX([2]!tbl_Forecast,MATCH($D$8&amp;$C19&amp;$D$7,[2]!rng_ForecastRowLookup,0),MATCH(I$11,[2]!rng_ForecastColumnLookup,0))</f>
        <v>0.41374173801952452</v>
      </c>
      <c r="J19" s="110">
        <f ca="1">INDEX([2]!tbl_Forecast,MATCH($D$8&amp;$C19&amp;$D$7,[2]!rng_ForecastRowLookup,0),MATCH(J$11,[2]!rng_ForecastColumnLookup,0))</f>
        <v>0.34301620014224921</v>
      </c>
      <c r="K19" s="110">
        <f ca="1">INDEX([2]!tbl_Forecast,MATCH($D$8&amp;$C19&amp;$D$7,[2]!rng_ForecastRowLookup,0),MATCH(K$11,[2]!rng_ForecastColumnLookup,0))</f>
        <v>0.33946657261656726</v>
      </c>
      <c r="L19" s="110">
        <f ca="1">INDEX([2]!tbl_Forecast,MATCH($D$8&amp;$C19&amp;$D$7,[2]!rng_ForecastRowLookup,0),MATCH(L$11,[2]!rng_ForecastColumnLookup,0))</f>
        <v>0.32965754978673117</v>
      </c>
      <c r="M19" s="110">
        <f ca="1">INDEX([2]!tbl_Forecast,MATCH($D$8&amp;$C19&amp;$D$7,[2]!rng_ForecastRowLookup,0),MATCH(M$11,[2]!rng_ForecastColumnLookup,0))</f>
        <v>0.43689232903555525</v>
      </c>
      <c r="N19" s="110">
        <f ca="1">INDEX([2]!tbl_Forecast,MATCH($D$8&amp;$C19&amp;$D$7,[2]!rng_ForecastRowLookup,0),MATCH(N$11,[2]!rng_ForecastColumnLookup,0))</f>
        <v>0.51886957722704219</v>
      </c>
      <c r="O19" s="110">
        <f ca="1">INDEX([2]!tbl_Forecast,MATCH($D$8&amp;$C19&amp;$D$7,[2]!rng_ForecastRowLookup,0),MATCH(O$11,[2]!rng_ForecastColumnLookup,0))</f>
        <v>0.54817313334918127</v>
      </c>
      <c r="P19" s="110">
        <f ca="1">INDEX([2]!tbl_Forecast,MATCH($D$8&amp;$C19&amp;$D$7,[2]!rng_ForecastRowLookup,0),MATCH(P$11,[2]!rng_ForecastColumnLookup,0))</f>
        <v>0.77969532117377649</v>
      </c>
      <c r="Q19" s="110">
        <f ca="1">INDEX([2]!tbl_Forecast,MATCH($D$8&amp;$C19&amp;$D$7,[2]!rng_ForecastRowLookup,0),MATCH(Q$11,[2]!rng_ForecastColumnLookup,0))</f>
        <v>0.87858644381951334</v>
      </c>
      <c r="R19" s="110">
        <f ca="1">INDEX([2]!tbl_Forecast,MATCH($D$8&amp;$C19&amp;$D$7,[2]!rng_ForecastRowLookup,0),MATCH(R$11,[2]!rng_ForecastColumnLookup,0))</f>
        <v>0.78420074698109388</v>
      </c>
      <c r="S19" s="110">
        <f ca="1">INDEX([2]!tbl_Forecast,MATCH($D$8&amp;$C19&amp;$D$7,[2]!rng_ForecastRowLookup,0),MATCH(S$11,[2]!rng_ForecastColumnLookup,0))</f>
        <v>0.77728841592354081</v>
      </c>
      <c r="T19" s="110">
        <f ca="1">INDEX([2]!tbl_Forecast,MATCH($D$8&amp;$C19&amp;$D$7,[2]!rng_ForecastRowLookup,0),MATCH(T$11,[2]!rng_ForecastColumnLookup,0))</f>
        <v>0.74886674252534069</v>
      </c>
      <c r="U19" s="110">
        <f ca="1">INDEX([2]!tbl_Forecast,MATCH($D$8&amp;$C19&amp;$D$7,[2]!rng_ForecastRowLookup,0),MATCH(U$11,[2]!rng_ForecastColumnLookup,0))</f>
        <v>0.63964179951326661</v>
      </c>
      <c r="V19" s="110">
        <f ca="1">INDEX([2]!tbl_Forecast,MATCH($D$8&amp;$C19&amp;$D$7,[2]!rng_ForecastRowLookup,0),MATCH(V$11,[2]!rng_ForecastColumnLookup,0))</f>
        <v>0.64714740319049269</v>
      </c>
      <c r="W19" s="110">
        <f ca="1">INDEX([2]!tbl_Forecast,MATCH($D$8&amp;$C19&amp;$D$7,[2]!rng_ForecastRowLookup,0),MATCH(W$11,[2]!rng_ForecastColumnLookup,0))</f>
        <v>0.61166389038687663</v>
      </c>
      <c r="X19" s="110">
        <f ca="1">INDEX([2]!tbl_Forecast,MATCH($D$8&amp;$C19&amp;$D$7,[2]!rng_ForecastRowLookup,0),MATCH(X$11,[2]!rng_ForecastColumnLookup,0))</f>
        <v>0.66242443593788758</v>
      </c>
      <c r="Y19" s="45"/>
    </row>
    <row r="20" spans="2:25">
      <c r="C20" s="20" t="s">
        <v>401</v>
      </c>
      <c r="E20" s="110">
        <f ca="1">INDEX([2]!tbl_Forecast,MATCH($D$8&amp;$C20&amp;$D$7,[2]!rng_ForecastRowLookup,0),MATCH(E$11,[2]!rng_ForecastColumnLookup,0))</f>
        <v>0.49337113702797691</v>
      </c>
      <c r="F20" s="110">
        <f ca="1">INDEX([2]!tbl_Forecast,MATCH($D$8&amp;$C20&amp;$D$7,[2]!rng_ForecastRowLookup,0),MATCH(F$11,[2]!rng_ForecastColumnLookup,0))</f>
        <v>1.1029723159217257</v>
      </c>
      <c r="G20" s="110">
        <f ca="1">INDEX([2]!tbl_Forecast,MATCH($D$8&amp;$C20&amp;$D$7,[2]!rng_ForecastRowLookup,0),MATCH(G$11,[2]!rng_ForecastColumnLookup,0))</f>
        <v>0.94992456965043459</v>
      </c>
      <c r="H20" s="110">
        <f ca="1">INDEX([2]!tbl_Forecast,MATCH($D$8&amp;$C20&amp;$D$7,[2]!rng_ForecastRowLookup,0),MATCH(H$11,[2]!rng_ForecastColumnLookup,0))</f>
        <v>0.71720701164062661</v>
      </c>
      <c r="I20" s="110">
        <f ca="1">INDEX([2]!tbl_Forecast,MATCH($D$8&amp;$C20&amp;$D$7,[2]!rng_ForecastRowLookup,0),MATCH(I$11,[2]!rng_ForecastColumnLookup,0))</f>
        <v>0.7442281187428561</v>
      </c>
      <c r="J20" s="110">
        <f ca="1">INDEX([2]!tbl_Forecast,MATCH($D$8&amp;$C20&amp;$D$7,[2]!rng_ForecastRowLookup,0),MATCH(J$11,[2]!rng_ForecastColumnLookup,0))</f>
        <v>0.85140099810585501</v>
      </c>
      <c r="K20" s="110">
        <f ca="1">INDEX([2]!tbl_Forecast,MATCH($D$8&amp;$C20&amp;$D$7,[2]!rng_ForecastRowLookup,0),MATCH(K$11,[2]!rng_ForecastColumnLookup,0))</f>
        <v>0.99139466996200198</v>
      </c>
      <c r="L20" s="110">
        <f ca="1">INDEX([2]!tbl_Forecast,MATCH($D$8&amp;$C20&amp;$D$7,[2]!rng_ForecastRowLookup,0),MATCH(L$11,[2]!rng_ForecastColumnLookup,0))</f>
        <v>1.5014629353162949</v>
      </c>
      <c r="M20" s="110">
        <f ca="1">INDEX([2]!tbl_Forecast,MATCH($D$8&amp;$C20&amp;$D$7,[2]!rng_ForecastRowLookup,0),MATCH(M$11,[2]!rng_ForecastColumnLookup,0))</f>
        <v>1.8697826256608596</v>
      </c>
      <c r="N20" s="110">
        <f ca="1">INDEX([2]!tbl_Forecast,MATCH($D$8&amp;$C20&amp;$D$7,[2]!rng_ForecastRowLookup,0),MATCH(N$11,[2]!rng_ForecastColumnLookup,0))</f>
        <v>1.6452707482432332</v>
      </c>
      <c r="O20" s="110">
        <f ca="1">INDEX([2]!tbl_Forecast,MATCH($D$8&amp;$C20&amp;$D$7,[2]!rng_ForecastRowLookup,0),MATCH(O$11,[2]!rng_ForecastColumnLookup,0))</f>
        <v>1.6753181172445872</v>
      </c>
      <c r="P20" s="110">
        <f ca="1">INDEX([2]!tbl_Forecast,MATCH($D$8&amp;$C20&amp;$D$7,[2]!rng_ForecastRowLookup,0),MATCH(P$11,[2]!rng_ForecastColumnLookup,0))</f>
        <v>1.7943041099264481</v>
      </c>
      <c r="Q20" s="110">
        <f ca="1">INDEX([2]!tbl_Forecast,MATCH($D$8&amp;$C20&amp;$D$7,[2]!rng_ForecastRowLookup,0),MATCH(Q$11,[2]!rng_ForecastColumnLookup,0))</f>
        <v>1.8624299937819393</v>
      </c>
      <c r="R20" s="110">
        <f ca="1">INDEX([2]!tbl_Forecast,MATCH($D$8&amp;$C20&amp;$D$7,[2]!rng_ForecastRowLookup,0),MATCH(R$11,[2]!rng_ForecastColumnLookup,0))</f>
        <v>1.7489264522150836</v>
      </c>
      <c r="S20" s="110">
        <f ca="1">INDEX([2]!tbl_Forecast,MATCH($D$8&amp;$C20&amp;$D$7,[2]!rng_ForecastRowLookup,0),MATCH(S$11,[2]!rng_ForecastColumnLookup,0))</f>
        <v>1.7975598556031414</v>
      </c>
      <c r="T20" s="110">
        <f ca="1">INDEX([2]!tbl_Forecast,MATCH($D$8&amp;$C20&amp;$D$7,[2]!rng_ForecastRowLookup,0),MATCH(T$11,[2]!rng_ForecastColumnLookup,0))</f>
        <v>1.6195220459723754</v>
      </c>
      <c r="U20" s="110">
        <f ca="1">INDEX([2]!tbl_Forecast,MATCH($D$8&amp;$C20&amp;$D$7,[2]!rng_ForecastRowLookup,0),MATCH(U$11,[2]!rng_ForecastColumnLookup,0))</f>
        <v>1.8221433074925411</v>
      </c>
      <c r="V20" s="110">
        <f ca="1">INDEX([2]!tbl_Forecast,MATCH($D$8&amp;$C20&amp;$D$7,[2]!rng_ForecastRowLookup,0),MATCH(V$11,[2]!rng_ForecastColumnLookup,0))</f>
        <v>1.6336676691608698</v>
      </c>
      <c r="W20" s="110">
        <f ca="1">INDEX([2]!tbl_Forecast,MATCH($D$8&amp;$C20&amp;$D$7,[2]!rng_ForecastRowLookup,0),MATCH(W$11,[2]!rng_ForecastColumnLookup,0))</f>
        <v>1.7826242149357872</v>
      </c>
      <c r="X20" s="110">
        <f ca="1">INDEX([2]!tbl_Forecast,MATCH($D$8&amp;$C20&amp;$D$7,[2]!rng_ForecastRowLookup,0),MATCH(X$11,[2]!rng_ForecastColumnLookup,0))</f>
        <v>1.6891002859244486</v>
      </c>
      <c r="Y20" s="45"/>
    </row>
    <row r="21" spans="2:25">
      <c r="C21" s="20" t="s">
        <v>373</v>
      </c>
      <c r="E21" s="110">
        <f ca="1">INDEX([2]!tbl_Forecast,MATCH($D$8&amp;$C21&amp;$D$7,[2]!rng_ForecastRowLookup,0),MATCH(E$11,[2]!rng_ForecastColumnLookup,0))</f>
        <v>0.2800209986196866</v>
      </c>
      <c r="F21" s="110">
        <f ca="1">INDEX([2]!tbl_Forecast,MATCH($D$8&amp;$C21&amp;$D$7,[2]!rng_ForecastRowLookup,0),MATCH(F$11,[2]!rng_ForecastColumnLookup,0))</f>
        <v>0.29719871383536939</v>
      </c>
      <c r="G21" s="110">
        <f ca="1">INDEX([2]!tbl_Forecast,MATCH($D$8&amp;$C21&amp;$D$7,[2]!rng_ForecastRowLookup,0),MATCH(G$11,[2]!rng_ForecastColumnLookup,0))</f>
        <v>0.58203115602335975</v>
      </c>
      <c r="H21" s="110">
        <f ca="1">INDEX([2]!tbl_Forecast,MATCH($D$8&amp;$C21&amp;$D$7,[2]!rng_ForecastRowLookup,0),MATCH(H$11,[2]!rng_ForecastColumnLookup,0))</f>
        <v>0.83189457735737737</v>
      </c>
      <c r="I21" s="110">
        <f ca="1">INDEX([2]!tbl_Forecast,MATCH($D$8&amp;$C21&amp;$D$7,[2]!rng_ForecastRowLookup,0),MATCH(I$11,[2]!rng_ForecastColumnLookup,0))</f>
        <v>0.66610454718876777</v>
      </c>
      <c r="J21" s="110">
        <f ca="1">INDEX([2]!tbl_Forecast,MATCH($D$8&amp;$C21&amp;$D$7,[2]!rng_ForecastRowLookup,0),MATCH(J$11,[2]!rng_ForecastColumnLookup,0))</f>
        <v>0.73648247778559484</v>
      </c>
      <c r="K21" s="110">
        <f ca="1">INDEX([2]!tbl_Forecast,MATCH($D$8&amp;$C21&amp;$D$7,[2]!rng_ForecastRowLookup,0),MATCH(K$11,[2]!rng_ForecastColumnLookup,0))</f>
        <v>0.64334185638367225</v>
      </c>
      <c r="L21" s="110">
        <f ca="1">INDEX([2]!tbl_Forecast,MATCH($D$8&amp;$C21&amp;$D$7,[2]!rng_ForecastRowLookup,0),MATCH(L$11,[2]!rng_ForecastColumnLookup,0))</f>
        <v>0.97289424291238524</v>
      </c>
      <c r="M21" s="110">
        <f ca="1">INDEX([2]!tbl_Forecast,MATCH($D$8&amp;$C21&amp;$D$7,[2]!rng_ForecastRowLookup,0),MATCH(M$11,[2]!rng_ForecastColumnLookup,0))</f>
        <v>1.1820978013224126</v>
      </c>
      <c r="N21" s="110">
        <f ca="1">INDEX([2]!tbl_Forecast,MATCH($D$8&amp;$C21&amp;$D$7,[2]!rng_ForecastRowLookup,0),MATCH(N$11,[2]!rng_ForecastColumnLookup,0))</f>
        <v>1.1785313924254113</v>
      </c>
      <c r="O21" s="110">
        <f ca="1">INDEX([2]!tbl_Forecast,MATCH($D$8&amp;$C21&amp;$D$7,[2]!rng_ForecastRowLookup,0),MATCH(O$11,[2]!rng_ForecastColumnLookup,0))</f>
        <v>1.2952038876416079</v>
      </c>
      <c r="P21" s="110">
        <f ca="1">INDEX([2]!tbl_Forecast,MATCH($D$8&amp;$C21&amp;$D$7,[2]!rng_ForecastRowLookup,0),MATCH(P$11,[2]!rng_ForecastColumnLookup,0))</f>
        <v>1.3229243736280945</v>
      </c>
      <c r="Q21" s="110">
        <f ca="1">INDEX([2]!tbl_Forecast,MATCH($D$8&amp;$C21&amp;$D$7,[2]!rng_ForecastRowLookup,0),MATCH(Q$11,[2]!rng_ForecastColumnLookup,0))</f>
        <v>1.422909455419719</v>
      </c>
      <c r="R21" s="110">
        <f ca="1">INDEX([2]!tbl_Forecast,MATCH($D$8&amp;$C21&amp;$D$7,[2]!rng_ForecastRowLookup,0),MATCH(R$11,[2]!rng_ForecastColumnLookup,0))</f>
        <v>1.4430187909981058</v>
      </c>
      <c r="S21" s="110">
        <f ca="1">INDEX([2]!tbl_Forecast,MATCH($D$8&amp;$C21&amp;$D$7,[2]!rng_ForecastRowLookup,0),MATCH(S$11,[2]!rng_ForecastColumnLookup,0))</f>
        <v>1.2923971403480323</v>
      </c>
      <c r="T21" s="110">
        <f ca="1">INDEX([2]!tbl_Forecast,MATCH($D$8&amp;$C21&amp;$D$7,[2]!rng_ForecastRowLookup,0),MATCH(T$11,[2]!rng_ForecastColumnLookup,0))</f>
        <v>1.1785050733908478</v>
      </c>
      <c r="U21" s="110">
        <f ca="1">INDEX([2]!tbl_Forecast,MATCH($D$8&amp;$C21&amp;$D$7,[2]!rng_ForecastRowLookup,0),MATCH(U$11,[2]!rng_ForecastColumnLookup,0))</f>
        <v>1.3433889489273994</v>
      </c>
      <c r="V21" s="110">
        <f ca="1">INDEX([2]!tbl_Forecast,MATCH($D$8&amp;$C21&amp;$D$7,[2]!rng_ForecastRowLookup,0),MATCH(V$11,[2]!rng_ForecastColumnLookup,0))</f>
        <v>1.2265545990556588</v>
      </c>
      <c r="W21" s="110">
        <f ca="1">INDEX([2]!tbl_Forecast,MATCH($D$8&amp;$C21&amp;$D$7,[2]!rng_ForecastRowLookup,0),MATCH(W$11,[2]!rng_ForecastColumnLookup,0))</f>
        <v>1.2571458643971927</v>
      </c>
      <c r="X21" s="110">
        <f ca="1">INDEX([2]!tbl_Forecast,MATCH($D$8&amp;$C21&amp;$D$7,[2]!rng_ForecastRowLookup,0),MATCH(X$11,[2]!rng_ForecastColumnLookup,0))</f>
        <v>1.2979913333963795</v>
      </c>
      <c r="Y21" s="45"/>
    </row>
    <row r="22" spans="2:25">
      <c r="C22" s="20" t="s">
        <v>374</v>
      </c>
      <c r="E22" s="110">
        <f ca="1">INDEX([2]!tbl_Forecast,MATCH($D$8&amp;$C22&amp;$D$7,[2]!rng_ForecastRowLookup,0),MATCH(E$11,[2]!rng_ForecastColumnLookup,0))</f>
        <v>7.6586609772993617</v>
      </c>
      <c r="F22" s="110">
        <f ca="1">INDEX([2]!tbl_Forecast,MATCH($D$8&amp;$C22&amp;$D$7,[2]!rng_ForecastRowLookup,0),MATCH(F$11,[2]!rng_ForecastColumnLookup,0))</f>
        <v>7.5774552212762423</v>
      </c>
      <c r="G22" s="110">
        <f ca="1">INDEX([2]!tbl_Forecast,MATCH($D$8&amp;$C22&amp;$D$7,[2]!rng_ForecastRowLookup,0),MATCH(G$11,[2]!rng_ForecastColumnLookup,0))</f>
        <v>5.6453939930651131</v>
      </c>
      <c r="H22" s="110">
        <f ca="1">INDEX([2]!tbl_Forecast,MATCH($D$8&amp;$C22&amp;$D$7,[2]!rng_ForecastRowLookup,0),MATCH(H$11,[2]!rng_ForecastColumnLookup,0))</f>
        <v>4.800793231843981</v>
      </c>
      <c r="I22" s="110">
        <f ca="1">INDEX([2]!tbl_Forecast,MATCH($D$8&amp;$C22&amp;$D$7,[2]!rng_ForecastRowLookup,0),MATCH(I$11,[2]!rng_ForecastColumnLookup,0))</f>
        <v>3.5881391412601156</v>
      </c>
      <c r="J22" s="110">
        <f ca="1">INDEX([2]!tbl_Forecast,MATCH($D$8&amp;$C22&amp;$D$7,[2]!rng_ForecastRowLookup,0),MATCH(J$11,[2]!rng_ForecastColumnLookup,0))</f>
        <v>3.1529819033971824</v>
      </c>
      <c r="K22" s="110">
        <f ca="1">INDEX([2]!tbl_Forecast,MATCH($D$8&amp;$C22&amp;$D$7,[2]!rng_ForecastRowLookup,0),MATCH(K$11,[2]!rng_ForecastColumnLookup,0))</f>
        <v>4.0691744688008198</v>
      </c>
      <c r="L22" s="110">
        <f ca="1">INDEX([2]!tbl_Forecast,MATCH($D$8&amp;$C22&amp;$D$7,[2]!rng_ForecastRowLookup,0),MATCH(L$11,[2]!rng_ForecastColumnLookup,0))</f>
        <v>4.5400289951106014</v>
      </c>
      <c r="M22" s="110">
        <f ca="1">INDEX([2]!tbl_Forecast,MATCH($D$8&amp;$C22&amp;$D$7,[2]!rng_ForecastRowLookup,0),MATCH(M$11,[2]!rng_ForecastColumnLookup,0))</f>
        <v>4.8555474587969272</v>
      </c>
      <c r="N22" s="110">
        <f ca="1">INDEX([2]!tbl_Forecast,MATCH($D$8&amp;$C22&amp;$D$7,[2]!rng_ForecastRowLookup,0),MATCH(N$11,[2]!rng_ForecastColumnLookup,0))</f>
        <v>4.6966359797376018</v>
      </c>
      <c r="O22" s="110">
        <f ca="1">INDEX([2]!tbl_Forecast,MATCH($D$8&amp;$C22&amp;$D$7,[2]!rng_ForecastRowLookup,0),MATCH(O$11,[2]!rng_ForecastColumnLookup,0))</f>
        <v>4.8557170740974245</v>
      </c>
      <c r="P22" s="110">
        <f ca="1">INDEX([2]!tbl_Forecast,MATCH($D$8&amp;$C22&amp;$D$7,[2]!rng_ForecastRowLookup,0),MATCH(P$11,[2]!rng_ForecastColumnLookup,0))</f>
        <v>4.451750056135543</v>
      </c>
      <c r="Q22" s="110">
        <f ca="1">INDEX([2]!tbl_Forecast,MATCH($D$8&amp;$C22&amp;$D$7,[2]!rng_ForecastRowLookup,0),MATCH(Q$11,[2]!rng_ForecastColumnLookup,0))</f>
        <v>3.8657972013430704</v>
      </c>
      <c r="R22" s="110">
        <f ca="1">INDEX([2]!tbl_Forecast,MATCH($D$8&amp;$C22&amp;$D$7,[2]!rng_ForecastRowLookup,0),MATCH(R$11,[2]!rng_ForecastColumnLookup,0))</f>
        <v>3.9817445148405937</v>
      </c>
      <c r="S22" s="110">
        <f ca="1">INDEX([2]!tbl_Forecast,MATCH($D$8&amp;$C22&amp;$D$7,[2]!rng_ForecastRowLookup,0),MATCH(S$11,[2]!rng_ForecastColumnLookup,0))</f>
        <v>3.9951806948216846</v>
      </c>
      <c r="T22" s="110">
        <f ca="1">INDEX([2]!tbl_Forecast,MATCH($D$8&amp;$C22&amp;$D$7,[2]!rng_ForecastRowLookup,0),MATCH(T$11,[2]!rng_ForecastColumnLookup,0))</f>
        <v>4.4738164673360306</v>
      </c>
      <c r="U22" s="110">
        <f ca="1">INDEX([2]!tbl_Forecast,MATCH($D$8&amp;$C22&amp;$D$7,[2]!rng_ForecastRowLookup,0),MATCH(U$11,[2]!rng_ForecastColumnLookup,0))</f>
        <v>4.2737219736102183</v>
      </c>
      <c r="V22" s="110">
        <f ca="1">INDEX([2]!tbl_Forecast,MATCH($D$8&amp;$C22&amp;$D$7,[2]!rng_ForecastRowLookup,0),MATCH(V$11,[2]!rng_ForecastColumnLookup,0))</f>
        <v>4.0870251812551333</v>
      </c>
      <c r="W22" s="110">
        <f ca="1">INDEX([2]!tbl_Forecast,MATCH($D$8&amp;$C22&amp;$D$7,[2]!rng_ForecastRowLookup,0),MATCH(W$11,[2]!rng_ForecastColumnLookup,0))</f>
        <v>4.137725578117939</v>
      </c>
      <c r="X22" s="110">
        <f ca="1">INDEX([2]!tbl_Forecast,MATCH($D$8&amp;$C22&amp;$D$7,[2]!rng_ForecastRowLookup,0),MATCH(X$11,[2]!rng_ForecastColumnLookup,0))</f>
        <v>3.6922064696454697</v>
      </c>
      <c r="Y22" s="45"/>
    </row>
    <row r="23" spans="2:25">
      <c r="C23" s="20" t="s">
        <v>375</v>
      </c>
      <c r="E23" s="110">
        <f ca="1">INDEX([2]!tbl_Forecast,MATCH($D$8&amp;$C23&amp;$D$7,[2]!rng_ForecastRowLookup,0),MATCH(E$11,[2]!rng_ForecastColumnLookup,0))</f>
        <v>0.38924897939746522</v>
      </c>
      <c r="F23" s="110">
        <f ca="1">INDEX([2]!tbl_Forecast,MATCH($D$8&amp;$C23&amp;$D$7,[2]!rng_ForecastRowLookup,0),MATCH(F$11,[2]!rng_ForecastColumnLookup,0))</f>
        <v>0.34341311895347121</v>
      </c>
      <c r="G23" s="110">
        <f ca="1">INDEX([2]!tbl_Forecast,MATCH($D$8&amp;$C23&amp;$D$7,[2]!rng_ForecastRowLookup,0),MATCH(G$11,[2]!rng_ForecastColumnLookup,0))</f>
        <v>0.29927348040561341</v>
      </c>
      <c r="H23" s="110">
        <f ca="1">INDEX([2]!tbl_Forecast,MATCH($D$8&amp;$C23&amp;$D$7,[2]!rng_ForecastRowLookup,0),MATCH(H$11,[2]!rng_ForecastColumnLookup,0))</f>
        <v>0.29688874456634085</v>
      </c>
      <c r="I23" s="110">
        <f ca="1">INDEX([2]!tbl_Forecast,MATCH($D$8&amp;$C23&amp;$D$7,[2]!rng_ForecastRowLookup,0),MATCH(I$11,[2]!rng_ForecastColumnLookup,0))</f>
        <v>0.29379933994281465</v>
      </c>
      <c r="J23" s="110">
        <f ca="1">INDEX([2]!tbl_Forecast,MATCH($D$8&amp;$C23&amp;$D$7,[2]!rng_ForecastRowLookup,0),MATCH(J$11,[2]!rng_ForecastColumnLookup,0))</f>
        <v>0.29041766271303127</v>
      </c>
      <c r="K23" s="110">
        <f ca="1">INDEX([2]!tbl_Forecast,MATCH($D$8&amp;$C23&amp;$D$7,[2]!rng_ForecastRowLookup,0),MATCH(K$11,[2]!rng_ForecastColumnLookup,0))</f>
        <v>0.28614144770449462</v>
      </c>
      <c r="L23" s="110">
        <f ca="1">INDEX([2]!tbl_Forecast,MATCH($D$8&amp;$C23&amp;$D$7,[2]!rng_ForecastRowLookup,0),MATCH(L$11,[2]!rng_ForecastColumnLookup,0))</f>
        <v>0.28163861967746157</v>
      </c>
      <c r="M23" s="110">
        <f ca="1">INDEX([2]!tbl_Forecast,MATCH($D$8&amp;$C23&amp;$D$7,[2]!rng_ForecastRowLookup,0),MATCH(M$11,[2]!rng_ForecastColumnLookup,0))</f>
        <v>0.27688800876616482</v>
      </c>
      <c r="N23" s="110">
        <f ca="1">INDEX([2]!tbl_Forecast,MATCH($D$8&amp;$C23&amp;$D$7,[2]!rng_ForecastRowLookup,0),MATCH(N$11,[2]!rng_ForecastColumnLookup,0))</f>
        <v>0.27357754310134663</v>
      </c>
      <c r="O23" s="110">
        <f ca="1">INDEX([2]!tbl_Forecast,MATCH($D$8&amp;$C23&amp;$D$7,[2]!rng_ForecastRowLookup,0),MATCH(O$11,[2]!rng_ForecastColumnLookup,0))</f>
        <v>0.27063184585003941</v>
      </c>
      <c r="P23" s="110">
        <f ca="1">INDEX([2]!tbl_Forecast,MATCH($D$8&amp;$C23&amp;$D$7,[2]!rng_ForecastRowLookup,0),MATCH(P$11,[2]!rng_ForecastColumnLookup,0))</f>
        <v>0.26801411864303953</v>
      </c>
      <c r="Q23" s="110">
        <f ca="1">INDEX([2]!tbl_Forecast,MATCH($D$8&amp;$C23&amp;$D$7,[2]!rng_ForecastRowLookup,0),MATCH(Q$11,[2]!rng_ForecastColumnLookup,0))</f>
        <v>0.26660240614409092</v>
      </c>
      <c r="R23" s="110">
        <f ca="1">INDEX([2]!tbl_Forecast,MATCH($D$8&amp;$C23&amp;$D$7,[2]!rng_ForecastRowLookup,0),MATCH(R$11,[2]!rng_ForecastColumnLookup,0))</f>
        <v>0.25138198684402913</v>
      </c>
      <c r="S23" s="110">
        <f ca="1">INDEX([2]!tbl_Forecast,MATCH($D$8&amp;$C23&amp;$D$7,[2]!rng_ForecastRowLookup,0),MATCH(S$11,[2]!rng_ForecastColumnLookup,0))</f>
        <v>0.26455339135243683</v>
      </c>
      <c r="T23" s="110">
        <f ca="1">INDEX([2]!tbl_Forecast,MATCH($D$8&amp;$C23&amp;$D$7,[2]!rng_ForecastRowLookup,0),MATCH(T$11,[2]!rng_ForecastColumnLookup,0))</f>
        <v>0.26299167309250365</v>
      </c>
      <c r="U23" s="110">
        <f ca="1">INDEX([2]!tbl_Forecast,MATCH($D$8&amp;$C23&amp;$D$7,[2]!rng_ForecastRowLookup,0),MATCH(U$11,[2]!rng_ForecastColumnLookup,0))</f>
        <v>0.26140909607327911</v>
      </c>
      <c r="V23" s="110">
        <f ca="1">INDEX([2]!tbl_Forecast,MATCH($D$8&amp;$C23&amp;$D$7,[2]!rng_ForecastRowLookup,0),MATCH(V$11,[2]!rng_ForecastColumnLookup,0))</f>
        <v>0.25947687815142023</v>
      </c>
      <c r="W23" s="110">
        <f ca="1">INDEX([2]!tbl_Forecast,MATCH($D$8&amp;$C23&amp;$D$7,[2]!rng_ForecastRowLookup,0),MATCH(W$11,[2]!rng_ForecastColumnLookup,0))</f>
        <v>0.25750619496776178</v>
      </c>
      <c r="X23" s="110">
        <f ca="1">INDEX([2]!tbl_Forecast,MATCH($D$8&amp;$C23&amp;$D$7,[2]!rng_ForecastRowLookup,0),MATCH(X$11,[2]!rng_ForecastColumnLookup,0))</f>
        <v>0.25562560804995926</v>
      </c>
      <c r="Y23" s="45"/>
    </row>
    <row r="24" spans="2:25">
      <c r="C24" s="20" t="s">
        <v>402</v>
      </c>
      <c r="E24" s="110">
        <f ca="1">INDEX([2]!tbl_Forecast,MATCH($D$8&amp;$C24&amp;$D$7,[2]!rng_ForecastRowLookup,0),MATCH(E$11,[2]!rng_ForecastColumnLookup,0))</f>
        <v>0.19765540078516197</v>
      </c>
      <c r="F24" s="110">
        <f ca="1">INDEX([2]!tbl_Forecast,MATCH($D$8&amp;$C24&amp;$D$7,[2]!rng_ForecastRowLookup,0),MATCH(F$11,[2]!rng_ForecastColumnLookup,0))</f>
        <v>0.18600542935034625</v>
      </c>
      <c r="G24" s="110">
        <f ca="1">INDEX([2]!tbl_Forecast,MATCH($D$8&amp;$C24&amp;$D$7,[2]!rng_ForecastRowLookup,0),MATCH(G$11,[2]!rng_ForecastColumnLookup,0))</f>
        <v>9.5760802585072302E-2</v>
      </c>
      <c r="H24" s="110">
        <f ca="1">INDEX([2]!tbl_Forecast,MATCH($D$8&amp;$C24&amp;$D$7,[2]!rng_ForecastRowLookup,0),MATCH(H$11,[2]!rng_ForecastColumnLookup,0))</f>
        <v>0.10062051473914659</v>
      </c>
      <c r="I24" s="110">
        <f ca="1">INDEX([2]!tbl_Forecast,MATCH($D$8&amp;$C24&amp;$D$7,[2]!rng_ForecastRowLookup,0),MATCH(I$11,[2]!rng_ForecastColumnLookup,0))</f>
        <v>8.5646792534183808E-2</v>
      </c>
      <c r="J24" s="110">
        <f ca="1">INDEX([2]!tbl_Forecast,MATCH($D$8&amp;$C24&amp;$D$7,[2]!rng_ForecastRowLookup,0),MATCH(J$11,[2]!rng_ForecastColumnLookup,0))</f>
        <v>6.5415041923045286E-2</v>
      </c>
      <c r="K24" s="110">
        <f ca="1">INDEX([2]!tbl_Forecast,MATCH($D$8&amp;$C24&amp;$D$7,[2]!rng_ForecastRowLookup,0),MATCH(K$11,[2]!rng_ForecastColumnLookup,0))</f>
        <v>5.7242996146950373E-2</v>
      </c>
      <c r="L24" s="110">
        <f ca="1">INDEX([2]!tbl_Forecast,MATCH($D$8&amp;$C24&amp;$D$7,[2]!rng_ForecastRowLookup,0),MATCH(L$11,[2]!rng_ForecastColumnLookup,0))</f>
        <v>5.5087150941189433E-2</v>
      </c>
      <c r="M24" s="110">
        <f ca="1">INDEX([2]!tbl_Forecast,MATCH($D$8&amp;$C24&amp;$D$7,[2]!rng_ForecastRowLookup,0),MATCH(M$11,[2]!rng_ForecastColumnLookup,0))</f>
        <v>7.3916214299540497E-2</v>
      </c>
      <c r="N24" s="110">
        <f ca="1">INDEX([2]!tbl_Forecast,MATCH($D$8&amp;$C24&amp;$D$7,[2]!rng_ForecastRowLookup,0),MATCH(N$11,[2]!rng_ForecastColumnLookup,0))</f>
        <v>9.2056169088318471E-2</v>
      </c>
      <c r="O24" s="110">
        <f ca="1">INDEX([2]!tbl_Forecast,MATCH($D$8&amp;$C24&amp;$D$7,[2]!rng_ForecastRowLookup,0),MATCH(O$11,[2]!rng_ForecastColumnLookup,0))</f>
        <v>0.10393709432109566</v>
      </c>
      <c r="P24" s="110">
        <f ca="1">INDEX([2]!tbl_Forecast,MATCH($D$8&amp;$C24&amp;$D$7,[2]!rng_ForecastRowLookup,0),MATCH(P$11,[2]!rng_ForecastColumnLookup,0))</f>
        <v>0.15172170448022598</v>
      </c>
      <c r="Q24" s="110">
        <f ca="1">INDEX([2]!tbl_Forecast,MATCH($D$8&amp;$C24&amp;$D$7,[2]!rng_ForecastRowLookup,0),MATCH(Q$11,[2]!rng_ForecastColumnLookup,0))</f>
        <v>0.15706997726929292</v>
      </c>
      <c r="R24" s="110">
        <f ca="1">INDEX([2]!tbl_Forecast,MATCH($D$8&amp;$C24&amp;$D$7,[2]!rng_ForecastRowLookup,0),MATCH(R$11,[2]!rng_ForecastColumnLookup,0))</f>
        <v>0.14510580631504899</v>
      </c>
      <c r="S24" s="110">
        <f ca="1">INDEX([2]!tbl_Forecast,MATCH($D$8&amp;$C24&amp;$D$7,[2]!rng_ForecastRowLookup,0),MATCH(S$11,[2]!rng_ForecastColumnLookup,0))</f>
        <v>0.15272706829792246</v>
      </c>
      <c r="T24" s="110">
        <f ca="1">INDEX([2]!tbl_Forecast,MATCH($D$8&amp;$C24&amp;$D$7,[2]!rng_ForecastRowLookup,0),MATCH(T$11,[2]!rng_ForecastColumnLookup,0))</f>
        <v>0.14104647748606622</v>
      </c>
      <c r="U24" s="110">
        <f ca="1">INDEX([2]!tbl_Forecast,MATCH($D$8&amp;$C24&amp;$D$7,[2]!rng_ForecastRowLookup,0),MATCH(U$11,[2]!rng_ForecastColumnLookup,0))</f>
        <v>0.11700741064540764</v>
      </c>
      <c r="V24" s="110">
        <f ca="1">INDEX([2]!tbl_Forecast,MATCH($D$8&amp;$C24&amp;$D$7,[2]!rng_ForecastRowLookup,0),MATCH(V$11,[2]!rng_ForecastColumnLookup,0))</f>
        <v>0.1200067315077773</v>
      </c>
      <c r="W24" s="110">
        <f ca="1">INDEX([2]!tbl_Forecast,MATCH($D$8&amp;$C24&amp;$D$7,[2]!rng_ForecastRowLookup,0),MATCH(W$11,[2]!rng_ForecastColumnLookup,0))</f>
        <v>0.11457442878633581</v>
      </c>
      <c r="X24" s="110">
        <f ca="1">INDEX([2]!tbl_Forecast,MATCH($D$8&amp;$C24&amp;$D$7,[2]!rng_ForecastRowLookup,0),MATCH(X$11,[2]!rng_ForecastColumnLookup,0))</f>
        <v>0.1211768182439132</v>
      </c>
      <c r="Y24" s="45"/>
    </row>
    <row r="25" spans="2:25">
      <c r="C25" s="20" t="s">
        <v>376</v>
      </c>
      <c r="E25" s="110">
        <f ca="1">INDEX([2]!tbl_Forecast,MATCH($D$8&amp;$C25&amp;$D$7,[2]!rng_ForecastRowLookup,0),MATCH(E$11,[2]!rng_ForecastColumnLookup,0))</f>
        <v>0.46894871790011039</v>
      </c>
      <c r="F25" s="110">
        <f ca="1">INDEX([2]!tbl_Forecast,MATCH($D$8&amp;$C25&amp;$D$7,[2]!rng_ForecastRowLookup,0),MATCH(F$11,[2]!rng_ForecastColumnLookup,0))</f>
        <v>0.47387410836125871</v>
      </c>
      <c r="G25" s="110">
        <f ca="1">INDEX([2]!tbl_Forecast,MATCH($D$8&amp;$C25&amp;$D$7,[2]!rng_ForecastRowLookup,0),MATCH(G$11,[2]!rng_ForecastColumnLookup,0))</f>
        <v>0.45144590813821411</v>
      </c>
      <c r="H25" s="110">
        <f ca="1">INDEX([2]!tbl_Forecast,MATCH($D$8&amp;$C25&amp;$D$7,[2]!rng_ForecastRowLookup,0),MATCH(H$11,[2]!rng_ForecastColumnLookup,0))</f>
        <v>0.4505136151455652</v>
      </c>
      <c r="I25" s="110">
        <f ca="1">INDEX([2]!tbl_Forecast,MATCH($D$8&amp;$C25&amp;$D$7,[2]!rng_ForecastRowLookup,0),MATCH(I$11,[2]!rng_ForecastColumnLookup,0))</f>
        <v>0.44778046039172248</v>
      </c>
      <c r="J25" s="110">
        <f ca="1">INDEX([2]!tbl_Forecast,MATCH($D$8&amp;$C25&amp;$D$7,[2]!rng_ForecastRowLookup,0),MATCH(J$11,[2]!rng_ForecastColumnLookup,0))</f>
        <v>0.44523396067124349</v>
      </c>
      <c r="K25" s="110">
        <f ca="1">INDEX([2]!tbl_Forecast,MATCH($D$8&amp;$C25&amp;$D$7,[2]!rng_ForecastRowLookup,0),MATCH(K$11,[2]!rng_ForecastColumnLookup,0))</f>
        <v>0.44273536313864043</v>
      </c>
      <c r="L25" s="110">
        <f ca="1">INDEX([2]!tbl_Forecast,MATCH($D$8&amp;$C25&amp;$D$7,[2]!rng_ForecastRowLookup,0),MATCH(L$11,[2]!rng_ForecastColumnLookup,0))</f>
        <v>0.4399078135546039</v>
      </c>
      <c r="M25" s="110">
        <f ca="1">INDEX([2]!tbl_Forecast,MATCH($D$8&amp;$C25&amp;$D$7,[2]!rng_ForecastRowLookup,0),MATCH(M$11,[2]!rng_ForecastColumnLookup,0))</f>
        <v>0.43708606600163591</v>
      </c>
      <c r="N25" s="110">
        <f ca="1">INDEX([2]!tbl_Forecast,MATCH($D$8&amp;$C25&amp;$D$7,[2]!rng_ForecastRowLookup,0),MATCH(N$11,[2]!rng_ForecastColumnLookup,0))</f>
        <v>0.43513915585550955</v>
      </c>
      <c r="O25" s="110">
        <f ca="1">INDEX([2]!tbl_Forecast,MATCH($D$8&amp;$C25&amp;$D$7,[2]!rng_ForecastRowLookup,0),MATCH(O$11,[2]!rng_ForecastColumnLookup,0))</f>
        <v>0.43580404899906589</v>
      </c>
      <c r="P25" s="110">
        <f ca="1">INDEX([2]!tbl_Forecast,MATCH($D$8&amp;$C25&amp;$D$7,[2]!rng_ForecastRowLookup,0),MATCH(P$11,[2]!rng_ForecastColumnLookup,0))</f>
        <v>0.59161866303702282</v>
      </c>
      <c r="Q25" s="110">
        <f ca="1">INDEX([2]!tbl_Forecast,MATCH($D$8&amp;$C25&amp;$D$7,[2]!rng_ForecastRowLookup,0),MATCH(Q$11,[2]!rng_ForecastColumnLookup,0))</f>
        <v>0.66467702134516005</v>
      </c>
      <c r="R25" s="110">
        <f ca="1">INDEX([2]!tbl_Forecast,MATCH($D$8&amp;$C25&amp;$D$7,[2]!rng_ForecastRowLookup,0),MATCH(R$11,[2]!rng_ForecastColumnLookup,0))</f>
        <v>0.65353995366480533</v>
      </c>
      <c r="S25" s="110">
        <f ca="1">INDEX([2]!tbl_Forecast,MATCH($D$8&amp;$C25&amp;$D$7,[2]!rng_ForecastRowLookup,0),MATCH(S$11,[2]!rng_ForecastColumnLookup,0))</f>
        <v>0.676060915960916</v>
      </c>
      <c r="T25" s="110">
        <f ca="1">INDEX([2]!tbl_Forecast,MATCH($D$8&amp;$C25&amp;$D$7,[2]!rng_ForecastRowLookup,0),MATCH(T$11,[2]!rng_ForecastColumnLookup,0))</f>
        <v>0.70559825286541389</v>
      </c>
      <c r="U25" s="110">
        <f ca="1">INDEX([2]!tbl_Forecast,MATCH($D$8&amp;$C25&amp;$D$7,[2]!rng_ForecastRowLookup,0),MATCH(U$11,[2]!rng_ForecastColumnLookup,0))</f>
        <v>0.63206878506691044</v>
      </c>
      <c r="V25" s="110">
        <f ca="1">INDEX([2]!tbl_Forecast,MATCH($D$8&amp;$C25&amp;$D$7,[2]!rng_ForecastRowLookup,0),MATCH(V$11,[2]!rng_ForecastColumnLookup,0))</f>
        <v>0.63726309269471215</v>
      </c>
      <c r="W25" s="110">
        <f ca="1">INDEX([2]!tbl_Forecast,MATCH($D$8&amp;$C25&amp;$D$7,[2]!rng_ForecastRowLookup,0),MATCH(W$11,[2]!rng_ForecastColumnLookup,0))</f>
        <v>0.5828366650853003</v>
      </c>
      <c r="X25" s="110">
        <f ca="1">INDEX([2]!tbl_Forecast,MATCH($D$8&amp;$C25&amp;$D$7,[2]!rng_ForecastRowLookup,0),MATCH(X$11,[2]!rng_ForecastColumnLookup,0))</f>
        <v>0.63928201324113043</v>
      </c>
      <c r="Y25" s="45"/>
    </row>
    <row r="26" spans="2:25">
      <c r="C26" s="20" t="s">
        <v>377</v>
      </c>
      <c r="E26" s="110">
        <f ca="1">INDEX([2]!tbl_Forecast,MATCH($D$8&amp;$C26&amp;$D$7,[2]!rng_ForecastRowLookup,0),MATCH(E$11,[2]!rng_ForecastColumnLookup,0))</f>
        <v>1.0326774321313152</v>
      </c>
      <c r="F26" s="110">
        <f ca="1">INDEX([2]!tbl_Forecast,MATCH($D$8&amp;$C26&amp;$D$7,[2]!rng_ForecastRowLookup,0),MATCH(F$11,[2]!rng_ForecastColumnLookup,0))</f>
        <v>1.0158776160943388</v>
      </c>
      <c r="G26" s="110">
        <f ca="1">INDEX([2]!tbl_Forecast,MATCH($D$8&amp;$C26&amp;$D$7,[2]!rng_ForecastRowLookup,0),MATCH(G$11,[2]!rng_ForecastColumnLookup,0))</f>
        <v>0.74304915446037911</v>
      </c>
      <c r="H26" s="110">
        <f ca="1">INDEX([2]!tbl_Forecast,MATCH($D$8&amp;$C26&amp;$D$7,[2]!rng_ForecastRowLookup,0),MATCH(H$11,[2]!rng_ForecastColumnLookup,0))</f>
        <v>0.76054102414226543</v>
      </c>
      <c r="I26" s="110">
        <f ca="1">INDEX([2]!tbl_Forecast,MATCH($D$8&amp;$C26&amp;$D$7,[2]!rng_ForecastRowLookup,0),MATCH(I$11,[2]!rng_ForecastColumnLookup,0))</f>
        <v>0.65616402459427536</v>
      </c>
      <c r="J26" s="110">
        <f ca="1">INDEX([2]!tbl_Forecast,MATCH($D$8&amp;$C26&amp;$D$7,[2]!rng_ForecastRowLookup,0),MATCH(J$11,[2]!rng_ForecastColumnLookup,0))</f>
        <v>0.62755023267601961</v>
      </c>
      <c r="K26" s="110">
        <f ca="1">INDEX([2]!tbl_Forecast,MATCH($D$8&amp;$C26&amp;$D$7,[2]!rng_ForecastRowLookup,0),MATCH(K$11,[2]!rng_ForecastColumnLookup,0))</f>
        <v>0.61023293273354484</v>
      </c>
      <c r="L26" s="110">
        <f ca="1">INDEX([2]!tbl_Forecast,MATCH($D$8&amp;$C26&amp;$D$7,[2]!rng_ForecastRowLookup,0),MATCH(L$11,[2]!rng_ForecastColumnLookup,0))</f>
        <v>0.60571699788717037</v>
      </c>
      <c r="M26" s="110">
        <f ca="1">INDEX([2]!tbl_Forecast,MATCH($D$8&amp;$C26&amp;$D$7,[2]!rng_ForecastRowLookup,0),MATCH(M$11,[2]!rng_ForecastColumnLookup,0))</f>
        <v>0.65097903457434547</v>
      </c>
      <c r="N26" s="110">
        <f ca="1">INDEX([2]!tbl_Forecast,MATCH($D$8&amp;$C26&amp;$D$7,[2]!rng_ForecastRowLookup,0),MATCH(N$11,[2]!rng_ForecastColumnLookup,0))</f>
        <v>0.69319811486407867</v>
      </c>
      <c r="O26" s="110">
        <f ca="1">INDEX([2]!tbl_Forecast,MATCH($D$8&amp;$C26&amp;$D$7,[2]!rng_ForecastRowLookup,0),MATCH(O$11,[2]!rng_ForecastColumnLookup,0))</f>
        <v>0.78843795894088464</v>
      </c>
      <c r="P26" s="110">
        <f ca="1">INDEX([2]!tbl_Forecast,MATCH($D$8&amp;$C26&amp;$D$7,[2]!rng_ForecastRowLookup,0),MATCH(P$11,[2]!rng_ForecastColumnLookup,0))</f>
        <v>1.3645659476947984</v>
      </c>
      <c r="Q26" s="110">
        <f ca="1">INDEX([2]!tbl_Forecast,MATCH($D$8&amp;$C26&amp;$D$7,[2]!rng_ForecastRowLookup,0),MATCH(Q$11,[2]!rng_ForecastColumnLookup,0))</f>
        <v>1.6032227373726178</v>
      </c>
      <c r="R26" s="110">
        <f ca="1">INDEX([2]!tbl_Forecast,MATCH($D$8&amp;$C26&amp;$D$7,[2]!rng_ForecastRowLookup,0),MATCH(R$11,[2]!rng_ForecastColumnLookup,0))</f>
        <v>1.6412696995684901</v>
      </c>
      <c r="S26" s="110">
        <f ca="1">INDEX([2]!tbl_Forecast,MATCH($D$8&amp;$C26&amp;$D$7,[2]!rng_ForecastRowLookup,0),MATCH(S$11,[2]!rng_ForecastColumnLookup,0))</f>
        <v>1.670283030615213</v>
      </c>
      <c r="T26" s="110">
        <f ca="1">INDEX([2]!tbl_Forecast,MATCH($D$8&amp;$C26&amp;$D$7,[2]!rng_ForecastRowLookup,0),MATCH(T$11,[2]!rng_ForecastColumnLookup,0))</f>
        <v>1.755661848186447</v>
      </c>
      <c r="U26" s="110">
        <f ca="1">INDEX([2]!tbl_Forecast,MATCH($D$8&amp;$C26&amp;$D$7,[2]!rng_ForecastRowLookup,0),MATCH(U$11,[2]!rng_ForecastColumnLookup,0))</f>
        <v>1.4871375295645746</v>
      </c>
      <c r="V26" s="110">
        <f ca="1">INDEX([2]!tbl_Forecast,MATCH($D$8&amp;$C26&amp;$D$7,[2]!rng_ForecastRowLookup,0),MATCH(V$11,[2]!rng_ForecastColumnLookup,0))</f>
        <v>1.4400033906080374</v>
      </c>
      <c r="W26" s="110">
        <f ca="1">INDEX([2]!tbl_Forecast,MATCH($D$8&amp;$C26&amp;$D$7,[2]!rng_ForecastRowLookup,0),MATCH(W$11,[2]!rng_ForecastColumnLookup,0))</f>
        <v>1.3499648074414823</v>
      </c>
      <c r="X26" s="110">
        <f ca="1">INDEX([2]!tbl_Forecast,MATCH($D$8&amp;$C26&amp;$D$7,[2]!rng_ForecastRowLookup,0),MATCH(X$11,[2]!rng_ForecastColumnLookup,0))</f>
        <v>1.4487057151095009</v>
      </c>
      <c r="Y26" s="45"/>
    </row>
    <row r="27" spans="2:25">
      <c r="C27" s="20" t="s">
        <v>378</v>
      </c>
      <c r="E27" s="110">
        <f ca="1">INDEX([2]!tbl_Forecast,MATCH($D$8&amp;$C27&amp;$D$7,[2]!rng_ForecastRowLookup,0),MATCH(E$11,[2]!rng_ForecastColumnLookup,0))</f>
        <v>4.1336070304911159</v>
      </c>
      <c r="F27" s="110">
        <f ca="1">INDEX([2]!tbl_Forecast,MATCH($D$8&amp;$C27&amp;$D$7,[2]!rng_ForecastRowLookup,0),MATCH(F$11,[2]!rng_ForecastColumnLookup,0))</f>
        <v>3.5601449453189118</v>
      </c>
      <c r="G27" s="110">
        <f ca="1">INDEX([2]!tbl_Forecast,MATCH($D$8&amp;$C27&amp;$D$7,[2]!rng_ForecastRowLookup,0),MATCH(G$11,[2]!rng_ForecastColumnLookup,0))</f>
        <v>3.2007770264658664</v>
      </c>
      <c r="H27" s="110">
        <f ca="1">INDEX([2]!tbl_Forecast,MATCH($D$8&amp;$C27&amp;$D$7,[2]!rng_ForecastRowLookup,0),MATCH(H$11,[2]!rng_ForecastColumnLookup,0))</f>
        <v>2.6531465767673241</v>
      </c>
      <c r="I27" s="110">
        <f ca="1">INDEX([2]!tbl_Forecast,MATCH($D$8&amp;$C27&amp;$D$7,[2]!rng_ForecastRowLookup,0),MATCH(I$11,[2]!rng_ForecastColumnLookup,0))</f>
        <v>1.8730082465149496</v>
      </c>
      <c r="J27" s="110">
        <f ca="1">INDEX([2]!tbl_Forecast,MATCH($D$8&amp;$C27&amp;$D$7,[2]!rng_ForecastRowLookup,0),MATCH(J$11,[2]!rng_ForecastColumnLookup,0))</f>
        <v>1.6467285324389391</v>
      </c>
      <c r="K27" s="110">
        <f ca="1">INDEX([2]!tbl_Forecast,MATCH($D$8&amp;$C27&amp;$D$7,[2]!rng_ForecastRowLookup,0),MATCH(K$11,[2]!rng_ForecastColumnLookup,0))</f>
        <v>1.5196240263467067</v>
      </c>
      <c r="L27" s="110">
        <f ca="1">INDEX([2]!tbl_Forecast,MATCH($D$8&amp;$C27&amp;$D$7,[2]!rng_ForecastRowLookup,0),MATCH(L$11,[2]!rng_ForecastColumnLookup,0))</f>
        <v>1.3328145698119136</v>
      </c>
      <c r="M27" s="110">
        <f ca="1">INDEX([2]!tbl_Forecast,MATCH($D$8&amp;$C27&amp;$D$7,[2]!rng_ForecastRowLookup,0),MATCH(M$11,[2]!rng_ForecastColumnLookup,0))</f>
        <v>1.3372342578617185</v>
      </c>
      <c r="N27" s="110">
        <f ca="1">INDEX([2]!tbl_Forecast,MATCH($D$8&amp;$C27&amp;$D$7,[2]!rng_ForecastRowLookup,0),MATCH(N$11,[2]!rng_ForecastColumnLookup,0))</f>
        <v>1.4086686461757902</v>
      </c>
      <c r="O27" s="110">
        <f ca="1">INDEX([2]!tbl_Forecast,MATCH($D$8&amp;$C27&amp;$D$7,[2]!rng_ForecastRowLookup,0),MATCH(O$11,[2]!rng_ForecastColumnLookup,0))</f>
        <v>1.6725933548501446</v>
      </c>
      <c r="P27" s="110">
        <f ca="1">INDEX([2]!tbl_Forecast,MATCH($D$8&amp;$C27&amp;$D$7,[2]!rng_ForecastRowLookup,0),MATCH(P$11,[2]!rng_ForecastColumnLookup,0))</f>
        <v>2.0158466086985318</v>
      </c>
      <c r="Q27" s="110">
        <f ca="1">INDEX([2]!tbl_Forecast,MATCH($D$8&amp;$C27&amp;$D$7,[2]!rng_ForecastRowLookup,0),MATCH(Q$11,[2]!rng_ForecastColumnLookup,0))</f>
        <v>2.3033709594417431</v>
      </c>
      <c r="R27" s="110">
        <f ca="1">INDEX([2]!tbl_Forecast,MATCH($D$8&amp;$C27&amp;$D$7,[2]!rng_ForecastRowLookup,0),MATCH(R$11,[2]!rng_ForecastColumnLookup,0))</f>
        <v>2.063930246052466</v>
      </c>
      <c r="S27" s="110">
        <f ca="1">INDEX([2]!tbl_Forecast,MATCH($D$8&amp;$C27&amp;$D$7,[2]!rng_ForecastRowLookup,0),MATCH(S$11,[2]!rng_ForecastColumnLookup,0))</f>
        <v>1.9880083370090949</v>
      </c>
      <c r="T27" s="110">
        <f ca="1">INDEX([2]!tbl_Forecast,MATCH($D$8&amp;$C27&amp;$D$7,[2]!rng_ForecastRowLookup,0),MATCH(T$11,[2]!rng_ForecastColumnLookup,0))</f>
        <v>1.9342270452860566</v>
      </c>
      <c r="U27" s="110">
        <f ca="1">INDEX([2]!tbl_Forecast,MATCH($D$8&amp;$C27&amp;$D$7,[2]!rng_ForecastRowLookup,0),MATCH(U$11,[2]!rng_ForecastColumnLookup,0))</f>
        <v>1.774507966199161</v>
      </c>
      <c r="V27" s="110">
        <f ca="1">INDEX([2]!tbl_Forecast,MATCH($D$8&amp;$C27&amp;$D$7,[2]!rng_ForecastRowLookup,0),MATCH(V$11,[2]!rng_ForecastColumnLookup,0))</f>
        <v>1.6723841845019074</v>
      </c>
      <c r="W27" s="110">
        <f ca="1">INDEX([2]!tbl_Forecast,MATCH($D$8&amp;$C27&amp;$D$7,[2]!rng_ForecastRowLookup,0),MATCH(W$11,[2]!rng_ForecastColumnLookup,0))</f>
        <v>1.5414284807799123</v>
      </c>
      <c r="X27" s="110">
        <f ca="1">INDEX([2]!tbl_Forecast,MATCH($D$8&amp;$C27&amp;$D$7,[2]!rng_ForecastRowLookup,0),MATCH(X$11,[2]!rng_ForecastColumnLookup,0))</f>
        <v>1.5563040522680198</v>
      </c>
      <c r="Y27" s="45"/>
    </row>
    <row r="28" spans="2:25">
      <c r="C28" s="97" t="s">
        <v>403</v>
      </c>
      <c r="E28" s="110">
        <f ca="1">INDEX([2]!tbl_Forecast,MATCH($D$8&amp;$C28&amp;$D$7,[2]!rng_ForecastRowLookup,0),MATCH(E$11,[2]!rng_ForecastColumnLookup,0))</f>
        <v>4.5029406937179912</v>
      </c>
      <c r="F28" s="110">
        <f ca="1">INDEX([2]!tbl_Forecast,MATCH($D$8&amp;$C28&amp;$D$7,[2]!rng_ForecastRowLookup,0),MATCH(F$11,[2]!rng_ForecastColumnLookup,0))</f>
        <v>4.0786070344439063</v>
      </c>
      <c r="G28" s="110">
        <f ca="1">INDEX([2]!tbl_Forecast,MATCH($D$8&amp;$C28&amp;$D$7,[2]!rng_ForecastRowLookup,0),MATCH(G$11,[2]!rng_ForecastColumnLookup,0))</f>
        <v>3.5919834720533679</v>
      </c>
      <c r="H28" s="110">
        <f ca="1">INDEX([2]!tbl_Forecast,MATCH($D$8&amp;$C28&amp;$D$7,[2]!rng_ForecastRowLookup,0),MATCH(H$11,[2]!rng_ForecastColumnLookup,0))</f>
        <v>3.0400934926407626</v>
      </c>
      <c r="I28" s="110">
        <f ca="1">INDEX([2]!tbl_Forecast,MATCH($D$8&amp;$C28&amp;$D$7,[2]!rng_ForecastRowLookup,0),MATCH(I$11,[2]!rng_ForecastColumnLookup,0))</f>
        <v>2.3018670718031324</v>
      </c>
      <c r="J28" s="110">
        <f ca="1">INDEX([2]!tbl_Forecast,MATCH($D$8&amp;$C28&amp;$D$7,[2]!rng_ForecastRowLookup,0),MATCH(J$11,[2]!rng_ForecastColumnLookup,0))</f>
        <v>2.1321468422073435</v>
      </c>
      <c r="K28" s="110">
        <f ca="1">INDEX([2]!tbl_Forecast,MATCH($D$8&amp;$C28&amp;$D$7,[2]!rng_ForecastRowLookup,0),MATCH(K$11,[2]!rng_ForecastColumnLookup,0))</f>
        <v>1.9771504564110642</v>
      </c>
      <c r="L28" s="110">
        <f ca="1">INDEX([2]!tbl_Forecast,MATCH($D$8&amp;$C28&amp;$D$7,[2]!rng_ForecastRowLookup,0),MATCH(L$11,[2]!rng_ForecastColumnLookup,0))</f>
        <v>1.8096072137015302</v>
      </c>
      <c r="M28" s="110">
        <f ca="1">INDEX([2]!tbl_Forecast,MATCH($D$8&amp;$C28&amp;$D$7,[2]!rng_ForecastRowLookup,0),MATCH(M$11,[2]!rng_ForecastColumnLookup,0))</f>
        <v>1.9023478055732992</v>
      </c>
      <c r="N28" s="110">
        <f ca="1">INDEX([2]!tbl_Forecast,MATCH($D$8&amp;$C28&amp;$D$7,[2]!rng_ForecastRowLookup,0),MATCH(N$11,[2]!rng_ForecastColumnLookup,0))</f>
        <v>2.0129777404511922</v>
      </c>
      <c r="O28" s="110">
        <f ca="1">INDEX([2]!tbl_Forecast,MATCH($D$8&amp;$C28&amp;$D$7,[2]!rng_ForecastRowLookup,0),MATCH(O$11,[2]!rng_ForecastColumnLookup,0))</f>
        <v>2.304026079874093</v>
      </c>
      <c r="P28" s="110">
        <f ca="1">INDEX([2]!tbl_Forecast,MATCH($D$8&amp;$C28&amp;$D$7,[2]!rng_ForecastRowLookup,0),MATCH(P$11,[2]!rng_ForecastColumnLookup,0))</f>
        <v>2.7992417645016405</v>
      </c>
      <c r="Q28" s="110">
        <f ca="1">INDEX([2]!tbl_Forecast,MATCH($D$8&amp;$C28&amp;$D$7,[2]!rng_ForecastRowLookup,0),MATCH(Q$11,[2]!rng_ForecastColumnLookup,0))</f>
        <v>3.0682339807477179</v>
      </c>
      <c r="R28" s="110">
        <f ca="1">INDEX([2]!tbl_Forecast,MATCH($D$8&amp;$C28&amp;$D$7,[2]!rng_ForecastRowLookup,0),MATCH(R$11,[2]!rng_ForecastColumnLookup,0))</f>
        <v>2.7441690138981158</v>
      </c>
      <c r="S28" s="110">
        <f ca="1">INDEX([2]!tbl_Forecast,MATCH($D$8&amp;$C28&amp;$D$7,[2]!rng_ForecastRowLookup,0),MATCH(S$11,[2]!rng_ForecastColumnLookup,0))</f>
        <v>2.8046561391012603</v>
      </c>
      <c r="T28" s="110">
        <f ca="1">INDEX([2]!tbl_Forecast,MATCH($D$8&amp;$C28&amp;$D$7,[2]!rng_ForecastRowLookup,0),MATCH(T$11,[2]!rng_ForecastColumnLookup,0))</f>
        <v>2.7282838662201567</v>
      </c>
      <c r="U28" s="110">
        <f ca="1">INDEX([2]!tbl_Forecast,MATCH($D$8&amp;$C28&amp;$D$7,[2]!rng_ForecastRowLookup,0),MATCH(U$11,[2]!rng_ForecastColumnLookup,0))</f>
        <v>2.4959637785038216</v>
      </c>
      <c r="V28" s="110">
        <f ca="1">INDEX([2]!tbl_Forecast,MATCH($D$8&amp;$C28&amp;$D$7,[2]!rng_ForecastRowLookup,0),MATCH(V$11,[2]!rng_ForecastColumnLookup,0))</f>
        <v>2.4392052334479857</v>
      </c>
      <c r="W28" s="110">
        <f ca="1">INDEX([2]!tbl_Forecast,MATCH($D$8&amp;$C28&amp;$D$7,[2]!rng_ForecastRowLookup,0),MATCH(W$11,[2]!rng_ForecastColumnLookup,0))</f>
        <v>2.3386950979959957</v>
      </c>
      <c r="X28" s="110">
        <f ca="1">INDEX([2]!tbl_Forecast,MATCH($D$8&amp;$C28&amp;$D$7,[2]!rng_ForecastRowLookup,0),MATCH(X$11,[2]!rng_ForecastColumnLookup,0))</f>
        <v>2.3103955399373803</v>
      </c>
      <c r="Y28" s="45"/>
    </row>
    <row r="29" spans="2:25">
      <c r="C29" s="20" t="s">
        <v>379</v>
      </c>
      <c r="E29" s="110">
        <f ca="1">INDEX([2]!tbl_Forecast,MATCH($D$8&amp;$C29&amp;$D$7,[2]!rng_ForecastRowLookup,0),MATCH(E$11,[2]!rng_ForecastColumnLookup,0))</f>
        <v>3.1854829351393543</v>
      </c>
      <c r="F29" s="110">
        <f ca="1">INDEX([2]!tbl_Forecast,MATCH($D$8&amp;$C29&amp;$D$7,[2]!rng_ForecastRowLookup,0),MATCH(F$11,[2]!rng_ForecastColumnLookup,0))</f>
        <v>3.1699057451518957</v>
      </c>
      <c r="G29" s="110">
        <f ca="1">INDEX([2]!tbl_Forecast,MATCH($D$8&amp;$C29&amp;$D$7,[2]!rng_ForecastRowLookup,0),MATCH(G$11,[2]!rng_ForecastColumnLookup,0))</f>
        <v>2.2628528186826316</v>
      </c>
      <c r="H29" s="110">
        <f ca="1">INDEX([2]!tbl_Forecast,MATCH($D$8&amp;$C29&amp;$D$7,[2]!rng_ForecastRowLookup,0),MATCH(H$11,[2]!rng_ForecastColumnLookup,0))</f>
        <v>2.6023617076700645</v>
      </c>
      <c r="I29" s="110">
        <f ca="1">INDEX([2]!tbl_Forecast,MATCH($D$8&amp;$C29&amp;$D$7,[2]!rng_ForecastRowLookup,0),MATCH(I$11,[2]!rng_ForecastColumnLookup,0))</f>
        <v>2.2919684786454506</v>
      </c>
      <c r="J29" s="110">
        <f ca="1">INDEX([2]!tbl_Forecast,MATCH($D$8&amp;$C29&amp;$D$7,[2]!rng_ForecastRowLookup,0),MATCH(J$11,[2]!rng_ForecastColumnLookup,0))</f>
        <v>2.1556450092355899</v>
      </c>
      <c r="K29" s="110">
        <f ca="1">INDEX([2]!tbl_Forecast,MATCH($D$8&amp;$C29&amp;$D$7,[2]!rng_ForecastRowLookup,0),MATCH(K$11,[2]!rng_ForecastColumnLookup,0))</f>
        <v>1.4820394508668711</v>
      </c>
      <c r="L29" s="110">
        <f ca="1">INDEX([2]!tbl_Forecast,MATCH($D$8&amp;$C29&amp;$D$7,[2]!rng_ForecastRowLookup,0),MATCH(L$11,[2]!rng_ForecastColumnLookup,0))</f>
        <v>1.5603361472368396</v>
      </c>
      <c r="M29" s="110">
        <f ca="1">INDEX([2]!tbl_Forecast,MATCH($D$8&amp;$C29&amp;$D$7,[2]!rng_ForecastRowLookup,0),MATCH(M$11,[2]!rng_ForecastColumnLookup,0))</f>
        <v>2.3546097038898557</v>
      </c>
      <c r="N29" s="110">
        <f ca="1">INDEX([2]!tbl_Forecast,MATCH($D$8&amp;$C29&amp;$D$7,[2]!rng_ForecastRowLookup,0),MATCH(N$11,[2]!rng_ForecastColumnLookup,0))</f>
        <v>3.2740386396924066</v>
      </c>
      <c r="O29" s="110">
        <f ca="1">INDEX([2]!tbl_Forecast,MATCH($D$8&amp;$C29&amp;$D$7,[2]!rng_ForecastRowLookup,0),MATCH(O$11,[2]!rng_ForecastColumnLookup,0))</f>
        <v>3.6241751874536021</v>
      </c>
      <c r="P29" s="110">
        <f ca="1">INDEX([2]!tbl_Forecast,MATCH($D$8&amp;$C29&amp;$D$7,[2]!rng_ForecastRowLookup,0),MATCH(P$11,[2]!rng_ForecastColumnLookup,0))</f>
        <v>4.4420137300219826</v>
      </c>
      <c r="Q29" s="110">
        <f ca="1">INDEX([2]!tbl_Forecast,MATCH($D$8&amp;$C29&amp;$D$7,[2]!rng_ForecastRowLookup,0),MATCH(Q$11,[2]!rng_ForecastColumnLookup,0))</f>
        <v>5.8224273473135861</v>
      </c>
      <c r="R29" s="110">
        <f ca="1">INDEX([2]!tbl_Forecast,MATCH($D$8&amp;$C29&amp;$D$7,[2]!rng_ForecastRowLookup,0),MATCH(R$11,[2]!rng_ForecastColumnLookup,0))</f>
        <v>6.4604400946422142</v>
      </c>
      <c r="S29" s="110">
        <f ca="1">INDEX([2]!tbl_Forecast,MATCH($D$8&amp;$C29&amp;$D$7,[2]!rng_ForecastRowLookup,0),MATCH(S$11,[2]!rng_ForecastColumnLookup,0))</f>
        <v>6.9014803298142597</v>
      </c>
      <c r="T29" s="110">
        <f ca="1">INDEX([2]!tbl_Forecast,MATCH($D$8&amp;$C29&amp;$D$7,[2]!rng_ForecastRowLookup,0),MATCH(T$11,[2]!rng_ForecastColumnLookup,0))</f>
        <v>6.748515751490312</v>
      </c>
      <c r="U29" s="110">
        <f ca="1">INDEX([2]!tbl_Forecast,MATCH($D$8&amp;$C29&amp;$D$7,[2]!rng_ForecastRowLookup,0),MATCH(U$11,[2]!rng_ForecastColumnLookup,0))</f>
        <v>6.4364694734288266</v>
      </c>
      <c r="V29" s="110">
        <f ca="1">INDEX([2]!tbl_Forecast,MATCH($D$8&amp;$C29&amp;$D$7,[2]!rng_ForecastRowLookup,0),MATCH(V$11,[2]!rng_ForecastColumnLookup,0))</f>
        <v>6.3053235195290611</v>
      </c>
      <c r="W29" s="110">
        <f ca="1">INDEX([2]!tbl_Forecast,MATCH($D$8&amp;$C29&amp;$D$7,[2]!rng_ForecastRowLookup,0),MATCH(W$11,[2]!rng_ForecastColumnLookup,0))</f>
        <v>6.2236620394663484</v>
      </c>
      <c r="X29" s="110">
        <f ca="1">INDEX([2]!tbl_Forecast,MATCH($D$8&amp;$C29&amp;$D$7,[2]!rng_ForecastRowLookup,0),MATCH(X$11,[2]!rng_ForecastColumnLookup,0))</f>
        <v>6.0386522880717726</v>
      </c>
      <c r="Y29" s="45"/>
    </row>
    <row r="30" spans="2:25">
      <c r="C30" s="20" t="s">
        <v>380</v>
      </c>
      <c r="E30" s="110">
        <f ca="1">INDEX([2]!tbl_Forecast,MATCH($D$8&amp;$C30&amp;$D$7,[2]!rng_ForecastRowLookup,0),MATCH(E$11,[2]!rng_ForecastColumnLookup,0))</f>
        <v>12.863107129152304</v>
      </c>
      <c r="F30" s="110">
        <f ca="1">INDEX([2]!tbl_Forecast,MATCH($D$8&amp;$C30&amp;$D$7,[2]!rng_ForecastRowLookup,0),MATCH(F$11,[2]!rng_ForecastColumnLookup,0))</f>
        <v>10.7220378193485</v>
      </c>
      <c r="G30" s="110">
        <f ca="1">INDEX([2]!tbl_Forecast,MATCH($D$8&amp;$C30&amp;$D$7,[2]!rng_ForecastRowLookup,0),MATCH(G$11,[2]!rng_ForecastColumnLookup,0))</f>
        <v>10.142128438066296</v>
      </c>
      <c r="H30" s="110">
        <f ca="1">INDEX([2]!tbl_Forecast,MATCH($D$8&amp;$C30&amp;$D$7,[2]!rng_ForecastRowLookup,0),MATCH(H$11,[2]!rng_ForecastColumnLookup,0))</f>
        <v>9.4611923499879236</v>
      </c>
      <c r="I30" s="110">
        <f ca="1">INDEX([2]!tbl_Forecast,MATCH($D$8&amp;$C30&amp;$D$7,[2]!rng_ForecastRowLookup,0),MATCH(I$11,[2]!rng_ForecastColumnLookup,0))</f>
        <v>7.3638556881373223</v>
      </c>
      <c r="J30" s="110">
        <f ca="1">INDEX([2]!tbl_Forecast,MATCH($D$8&amp;$C30&amp;$D$7,[2]!rng_ForecastRowLookup,0),MATCH(J$11,[2]!rng_ForecastColumnLookup,0))</f>
        <v>8.1591439254269407</v>
      </c>
      <c r="K30" s="110">
        <f ca="1">INDEX([2]!tbl_Forecast,MATCH($D$8&amp;$C30&amp;$D$7,[2]!rng_ForecastRowLookup,0),MATCH(K$11,[2]!rng_ForecastColumnLookup,0))</f>
        <v>7.9603673258815011</v>
      </c>
      <c r="L30" s="110">
        <f ca="1">INDEX([2]!tbl_Forecast,MATCH($D$8&amp;$C30&amp;$D$7,[2]!rng_ForecastRowLookup,0),MATCH(L$11,[2]!rng_ForecastColumnLookup,0))</f>
        <v>8.6026166911432824</v>
      </c>
      <c r="M30" s="110">
        <f ca="1">INDEX([2]!tbl_Forecast,MATCH($D$8&amp;$C30&amp;$D$7,[2]!rng_ForecastRowLookup,0),MATCH(M$11,[2]!rng_ForecastColumnLookup,0))</f>
        <v>9.3207800366095146</v>
      </c>
      <c r="N30" s="110">
        <f ca="1">INDEX([2]!tbl_Forecast,MATCH($D$8&amp;$C30&amp;$D$7,[2]!rng_ForecastRowLookup,0),MATCH(N$11,[2]!rng_ForecastColumnLookup,0))</f>
        <v>9.0572786632714859</v>
      </c>
      <c r="O30" s="110">
        <f ca="1">INDEX([2]!tbl_Forecast,MATCH($D$8&amp;$C30&amp;$D$7,[2]!rng_ForecastRowLookup,0),MATCH(O$11,[2]!rng_ForecastColumnLookup,0))</f>
        <v>10.184423730877143</v>
      </c>
      <c r="P30" s="110">
        <f ca="1">INDEX([2]!tbl_Forecast,MATCH($D$8&amp;$C30&amp;$D$7,[2]!rng_ForecastRowLookup,0),MATCH(P$11,[2]!rng_ForecastColumnLookup,0))</f>
        <v>10.787657533789663</v>
      </c>
      <c r="Q30" s="110">
        <f ca="1">INDEX([2]!tbl_Forecast,MATCH($D$8&amp;$C30&amp;$D$7,[2]!rng_ForecastRowLookup,0),MATCH(Q$11,[2]!rng_ForecastColumnLookup,0))</f>
        <v>11.005378574708409</v>
      </c>
      <c r="R30" s="110">
        <f ca="1">INDEX([2]!tbl_Forecast,MATCH($D$8&amp;$C30&amp;$D$7,[2]!rng_ForecastRowLookup,0),MATCH(R$11,[2]!rng_ForecastColumnLookup,0))</f>
        <v>10.267063981307951</v>
      </c>
      <c r="S30" s="110">
        <f ca="1">INDEX([2]!tbl_Forecast,MATCH($D$8&amp;$C30&amp;$D$7,[2]!rng_ForecastRowLookup,0),MATCH(S$11,[2]!rng_ForecastColumnLookup,0))</f>
        <v>11.027475862918971</v>
      </c>
      <c r="T30" s="110">
        <f ca="1">INDEX([2]!tbl_Forecast,MATCH($D$8&amp;$C30&amp;$D$7,[2]!rng_ForecastRowLookup,0),MATCH(T$11,[2]!rng_ForecastColumnLookup,0))</f>
        <v>9.9609233822623686</v>
      </c>
      <c r="U30" s="110">
        <f ca="1">INDEX([2]!tbl_Forecast,MATCH($D$8&amp;$C30&amp;$D$7,[2]!rng_ForecastRowLookup,0),MATCH(U$11,[2]!rng_ForecastColumnLookup,0))</f>
        <v>10.340047869658916</v>
      </c>
      <c r="V30" s="110">
        <f ca="1">INDEX([2]!tbl_Forecast,MATCH($D$8&amp;$C30&amp;$D$7,[2]!rng_ForecastRowLookup,0),MATCH(V$11,[2]!rng_ForecastColumnLookup,0))</f>
        <v>9.8383849729989699</v>
      </c>
      <c r="W30" s="110">
        <f ca="1">INDEX([2]!tbl_Forecast,MATCH($D$8&amp;$C30&amp;$D$7,[2]!rng_ForecastRowLookup,0),MATCH(W$11,[2]!rng_ForecastColumnLookup,0))</f>
        <v>9.3282989614436094</v>
      </c>
      <c r="X30" s="110">
        <f ca="1">INDEX([2]!tbl_Forecast,MATCH($D$8&amp;$C30&amp;$D$7,[2]!rng_ForecastRowLookup,0),MATCH(X$11,[2]!rng_ForecastColumnLookup,0))</f>
        <v>9.0355729282982153</v>
      </c>
      <c r="Y30" s="45"/>
    </row>
    <row r="31" spans="2:25">
      <c r="B31" s="142"/>
      <c r="E31" s="116">
        <f ca="1">SUM(E13:E30)</f>
        <v>57.114297126179473</v>
      </c>
      <c r="F31" s="116">
        <f t="shared" ref="F31:X31" ca="1" si="2">SUM(F13:F30)</f>
        <v>49.358660888456697</v>
      </c>
      <c r="G31" s="116">
        <f t="shared" ca="1" si="2"/>
        <v>42.883996361562694</v>
      </c>
      <c r="H31" s="116">
        <f t="shared" ca="1" si="2"/>
        <v>42.769928168515861</v>
      </c>
      <c r="I31" s="116">
        <f t="shared" ca="1" si="2"/>
        <v>36.559258837741957</v>
      </c>
      <c r="J31" s="116">
        <f t="shared" ca="1" si="2"/>
        <v>33.347085593434706</v>
      </c>
      <c r="K31" s="116">
        <f t="shared" ca="1" si="2"/>
        <v>36.515305616596898</v>
      </c>
      <c r="L31" s="116">
        <f t="shared" ca="1" si="2"/>
        <v>36.312589546095708</v>
      </c>
      <c r="M31" s="116">
        <f t="shared" ca="1" si="2"/>
        <v>39.06093852873046</v>
      </c>
      <c r="N31" s="116">
        <f t="shared" ca="1" si="2"/>
        <v>41.721160397442901</v>
      </c>
      <c r="O31" s="116">
        <f t="shared" ca="1" si="2"/>
        <v>44.358216248359909</v>
      </c>
      <c r="P31" s="116">
        <f t="shared" ca="1" si="2"/>
        <v>49.930477203838102</v>
      </c>
      <c r="Q31" s="116">
        <f t="shared" ca="1" si="2"/>
        <v>53.958732397486379</v>
      </c>
      <c r="R31" s="116">
        <f t="shared" ca="1" si="2"/>
        <v>51.509803850235102</v>
      </c>
      <c r="S31" s="116">
        <f t="shared" ca="1" si="2"/>
        <v>54.060467297337325</v>
      </c>
      <c r="T31" s="116">
        <f t="shared" ca="1" si="2"/>
        <v>52.230061485014218</v>
      </c>
      <c r="U31" s="116">
        <f t="shared" ca="1" si="2"/>
        <v>51.036230165113999</v>
      </c>
      <c r="V31" s="116">
        <f t="shared" ca="1" si="2"/>
        <v>48.348219984944222</v>
      </c>
      <c r="W31" s="116">
        <f t="shared" ca="1" si="2"/>
        <v>47.245952894616551</v>
      </c>
      <c r="X31" s="116">
        <f t="shared" ca="1" si="2"/>
        <v>47.686700389963214</v>
      </c>
      <c r="Y31" s="115"/>
    </row>
    <row r="32" spans="2:25">
      <c r="E32" s="112"/>
      <c r="F32" s="112"/>
      <c r="G32" s="112"/>
      <c r="H32" s="112"/>
      <c r="I32" s="112"/>
      <c r="J32" s="112"/>
      <c r="K32" s="112"/>
      <c r="L32" s="112"/>
      <c r="M32" s="112"/>
      <c r="N32" s="112"/>
      <c r="O32" s="112"/>
      <c r="P32" s="112"/>
      <c r="Q32" s="112"/>
      <c r="R32" s="112"/>
      <c r="S32" s="112"/>
      <c r="T32" s="112"/>
      <c r="U32" s="112"/>
      <c r="V32" s="112"/>
      <c r="W32" s="112"/>
      <c r="X32" s="112"/>
      <c r="Y32" s="45"/>
    </row>
    <row r="33" spans="1:25">
      <c r="A33" s="42"/>
      <c r="B33" s="42"/>
      <c r="E33" s="116" t="s">
        <v>429</v>
      </c>
      <c r="F33" s="116"/>
      <c r="G33" s="116"/>
      <c r="H33" s="116"/>
      <c r="I33" s="116"/>
      <c r="J33" s="116"/>
      <c r="K33" s="116"/>
      <c r="L33" s="116"/>
      <c r="M33" s="116"/>
      <c r="N33" s="116"/>
      <c r="O33" s="116"/>
      <c r="P33" s="116"/>
      <c r="Q33" s="116"/>
      <c r="R33" s="116"/>
      <c r="S33" s="116"/>
      <c r="T33" s="116"/>
      <c r="U33" s="116"/>
      <c r="V33" s="116"/>
      <c r="W33" s="116"/>
      <c r="X33" s="116"/>
      <c r="Y33" s="42"/>
    </row>
    <row r="34" spans="1:25">
      <c r="A34" s="47" t="s">
        <v>405</v>
      </c>
      <c r="B34" s="47"/>
      <c r="C34" s="47"/>
      <c r="D34" s="143"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4">
        <v>0.85</v>
      </c>
    </row>
    <row r="35" spans="1:25">
      <c r="A35" s="113"/>
      <c r="B35" s="113" t="s">
        <v>415</v>
      </c>
      <c r="C35" s="47" t="str">
        <f>C8</f>
        <v>DHP-New</v>
      </c>
      <c r="D35" s="143" t="str">
        <f>VLOOKUP(C35,[1]ACHIEV!$B$12:$C$93,2,FALSE)</f>
        <v>LOEven20</v>
      </c>
      <c r="E35" s="48">
        <f>VLOOKUP($C$35,[1]!ACHIEV,MATCH(E$11,$E$11:$X$11,0)+2,FALSE)</f>
        <v>0.05</v>
      </c>
      <c r="F35" s="48">
        <f>VLOOKUP($C$35,[1]!ACHIEV,MATCH(F$11,$E$11:$X$11,0)+2,FALSE)</f>
        <v>0.1</v>
      </c>
      <c r="G35" s="48">
        <f>VLOOKUP($C$35,[1]!ACHIEV,MATCH(G$11,$E$11:$X$11,0)+2,FALSE)</f>
        <v>0.15000000000000002</v>
      </c>
      <c r="H35" s="48">
        <f>VLOOKUP($C$35,[1]!ACHIEV,MATCH(H$11,$E$11:$X$11,0)+2,FALSE)</f>
        <v>0.2</v>
      </c>
      <c r="I35" s="48">
        <f>VLOOKUP($C$35,[1]!ACHIEV,MATCH(I$11,$E$11:$X$11,0)+2,FALSE)</f>
        <v>0.25</v>
      </c>
      <c r="J35" s="48">
        <f>VLOOKUP($C$35,[1]!ACHIEV,MATCH(J$11,$E$11:$X$11,0)+2,FALSE)</f>
        <v>0.3</v>
      </c>
      <c r="K35" s="48">
        <f>VLOOKUP($C$35,[1]!ACHIEV,MATCH(K$11,$E$11:$X$11,0)+2,FALSE)</f>
        <v>0.35</v>
      </c>
      <c r="L35" s="48">
        <f>VLOOKUP($C$35,[1]!ACHIEV,MATCH(L$11,$E$11:$X$11,0)+2,FALSE)</f>
        <v>0.39999999999999997</v>
      </c>
      <c r="M35" s="48">
        <f>VLOOKUP($C$35,[1]!ACHIEV,MATCH(M$11,$E$11:$X$11,0)+2,FALSE)</f>
        <v>0.44999999999999996</v>
      </c>
      <c r="N35" s="48">
        <f>VLOOKUP($C$35,[1]!ACHIEV,MATCH(N$11,$E$11:$X$11,0)+2,FALSE)</f>
        <v>0.49999999999999994</v>
      </c>
      <c r="O35" s="48">
        <f>VLOOKUP($C$35,[1]!ACHIEV,MATCH(O$11,$E$11:$X$11,0)+2,FALSE)</f>
        <v>0.54999999999999993</v>
      </c>
      <c r="P35" s="48">
        <f>VLOOKUP($C$35,[1]!ACHIEV,MATCH(P$11,$E$11:$X$11,0)+2,FALSE)</f>
        <v>0.6</v>
      </c>
      <c r="Q35" s="48">
        <f>VLOOKUP($C$35,[1]!ACHIEV,MATCH(Q$11,$E$11:$X$11,0)+2,FALSE)</f>
        <v>0.65</v>
      </c>
      <c r="R35" s="48">
        <f>VLOOKUP($C$35,[1]!ACHIEV,MATCH(R$11,$E$11:$X$11,0)+2,FALSE)</f>
        <v>0.70000000000000007</v>
      </c>
      <c r="S35" s="48">
        <f>VLOOKUP($C$35,[1]!ACHIEV,MATCH(S$11,$E$11:$X$11,0)+2,FALSE)</f>
        <v>0.75000000000000011</v>
      </c>
      <c r="T35" s="48">
        <f>VLOOKUP($C$35,[1]!ACHIEV,MATCH(T$11,$E$11:$X$11,0)+2,FALSE)</f>
        <v>0.80000000000000016</v>
      </c>
      <c r="U35" s="48">
        <f>VLOOKUP($C$35,[1]!ACHIEV,MATCH(U$11,$E$11:$X$11,0)+2,FALSE)</f>
        <v>0.8500000000000002</v>
      </c>
      <c r="V35" s="48">
        <f>VLOOKUP($C$35,[1]!ACHIEV,MATCH(V$11,$E$11:$X$11,0)+2,FALSE)</f>
        <v>0.90000000000000024</v>
      </c>
      <c r="W35" s="48">
        <f>VLOOKUP($C$35,[1]!ACHIEV,MATCH(W$11,$E$11:$X$11,0)+2,FALSE)</f>
        <v>0.95000000000000029</v>
      </c>
      <c r="X35" s="48">
        <f>VLOOKUP($C$35,[1]!ACHIEV,MATCH(X$11,$E$11:$X$11,0)+2,FALSE)</f>
        <v>1.0000000000000002</v>
      </c>
      <c r="Y35" s="42"/>
    </row>
    <row r="36" spans="1:25">
      <c r="B36" s="160">
        <f ca="1">VLOOKUP($C$35,[1]!APPLIC,MATCH(C36,BLDGTYP,0)+1,FALSE)</f>
        <v>0</v>
      </c>
      <c r="C36" s="20" t="str">
        <f>C13</f>
        <v>Large Off</v>
      </c>
      <c r="E36" s="159">
        <f t="shared" ref="E36:E53" ca="1" si="4">E13*E$35*$Y$34*$B36</f>
        <v>0</v>
      </c>
      <c r="F36" s="159">
        <f ca="1">(F13)*F$35*$Y$34*$B36</f>
        <v>0</v>
      </c>
      <c r="G36" s="159">
        <f t="shared" ref="G36:X50" ca="1" si="5">(G13)*G$35*$Y$34*$B36</f>
        <v>0</v>
      </c>
      <c r="H36" s="159">
        <f t="shared" ca="1" si="5"/>
        <v>0</v>
      </c>
      <c r="I36" s="159">
        <f t="shared" ca="1" si="5"/>
        <v>0</v>
      </c>
      <c r="J36" s="159">
        <f t="shared" ca="1" si="5"/>
        <v>0</v>
      </c>
      <c r="K36" s="159">
        <f t="shared" ca="1" si="5"/>
        <v>0</v>
      </c>
      <c r="L36" s="159">
        <f t="shared" ca="1" si="5"/>
        <v>0</v>
      </c>
      <c r="M36" s="159">
        <f t="shared" ca="1" si="5"/>
        <v>0</v>
      </c>
      <c r="N36" s="159">
        <f t="shared" ca="1" si="5"/>
        <v>0</v>
      </c>
      <c r="O36" s="159">
        <f t="shared" ca="1" si="5"/>
        <v>0</v>
      </c>
      <c r="P36" s="159">
        <f t="shared" ca="1" si="5"/>
        <v>0</v>
      </c>
      <c r="Q36" s="159">
        <f t="shared" ca="1" si="5"/>
        <v>0</v>
      </c>
      <c r="R36" s="159">
        <f t="shared" ca="1" si="5"/>
        <v>0</v>
      </c>
      <c r="S36" s="159">
        <f t="shared" ca="1" si="5"/>
        <v>0</v>
      </c>
      <c r="T36" s="159">
        <f t="shared" ca="1" si="5"/>
        <v>0</v>
      </c>
      <c r="U36" s="159">
        <f t="shared" ca="1" si="5"/>
        <v>0</v>
      </c>
      <c r="V36" s="159">
        <f t="shared" ca="1" si="5"/>
        <v>0</v>
      </c>
      <c r="W36" s="159">
        <f t="shared" ca="1" si="5"/>
        <v>0</v>
      </c>
      <c r="X36" s="159">
        <f t="shared" ca="1" si="5"/>
        <v>0</v>
      </c>
      <c r="Y36" s="115">
        <f ca="1">X13*$Y$34*B36</f>
        <v>0</v>
      </c>
    </row>
    <row r="37" spans="1:25">
      <c r="B37" s="160">
        <f ca="1">VLOOKUP($C$35,[1]!APPLIC,MATCH(C37,BLDGTYP,0)+1,FALSE)</f>
        <v>9.3666492863930473E-2</v>
      </c>
      <c r="C37" s="20" t="str">
        <f t="shared" ref="C37:C53" si="6">C14</f>
        <v>Medium Off</v>
      </c>
      <c r="E37" s="159">
        <f t="shared" ca="1" si="4"/>
        <v>2.5201371958094344E-2</v>
      </c>
      <c r="F37" s="159">
        <f t="shared" ref="F37:U52" ca="1" si="7">(F14)*F$35*$Y$34*$B37</f>
        <v>3.6819071565059543E-2</v>
      </c>
      <c r="G37" s="159">
        <f t="shared" ca="1" si="7"/>
        <v>5.6075189625026743E-2</v>
      </c>
      <c r="H37" s="159">
        <f t="shared" ca="1" si="7"/>
        <v>8.8472644101140363E-2</v>
      </c>
      <c r="I37" s="159">
        <f t="shared" ca="1" si="7"/>
        <v>0.10529944623791486</v>
      </c>
      <c r="J37" s="159">
        <f t="shared" ca="1" si="7"/>
        <v>9.7820235374154005E-2</v>
      </c>
      <c r="K37" s="159">
        <f t="shared" ca="1" si="7"/>
        <v>0.15651221722131839</v>
      </c>
      <c r="L37" s="159">
        <f t="shared" ca="1" si="7"/>
        <v>0.15582042245755043</v>
      </c>
      <c r="M37" s="159">
        <f t="shared" ca="1" si="7"/>
        <v>0.16656132854947756</v>
      </c>
      <c r="N37" s="159">
        <f t="shared" ca="1" si="7"/>
        <v>0.21337530712697958</v>
      </c>
      <c r="O37" s="159">
        <f t="shared" ca="1" si="7"/>
        <v>0.23405731024070614</v>
      </c>
      <c r="P37" s="159">
        <f t="shared" ca="1" si="7"/>
        <v>0.27309601053299332</v>
      </c>
      <c r="Q37" s="159">
        <f t="shared" ca="1" si="7"/>
        <v>0.31901266351241669</v>
      </c>
      <c r="R37" s="159">
        <f t="shared" ca="1" si="7"/>
        <v>0.32326440694903791</v>
      </c>
      <c r="S37" s="159">
        <f t="shared" ca="1" si="7"/>
        <v>0.38414173685602265</v>
      </c>
      <c r="T37" s="159">
        <f t="shared" ca="1" si="7"/>
        <v>0.38902187367254132</v>
      </c>
      <c r="U37" s="159">
        <f t="shared" ca="1" si="7"/>
        <v>0.42724827182652469</v>
      </c>
      <c r="V37" s="159">
        <f t="shared" ca="1" si="5"/>
        <v>0.39698984216056288</v>
      </c>
      <c r="W37" s="159">
        <f t="shared" ca="1" si="5"/>
        <v>0.41800843837418494</v>
      </c>
      <c r="X37" s="159">
        <f t="shared" ca="1" si="5"/>
        <v>0.47637234838144116</v>
      </c>
      <c r="Y37" s="115">
        <f t="shared" ref="Y37:Y53" ca="1" si="8">X14*$Y$34*B37</f>
        <v>0.4763723483814411</v>
      </c>
    </row>
    <row r="38" spans="1:25">
      <c r="B38" s="160">
        <f ca="1">VLOOKUP($C$35,[1]!APPLIC,MATCH(C38,BLDGTYP,0)+1,FALSE)</f>
        <v>0.18093220414775901</v>
      </c>
      <c r="C38" s="20" t="str">
        <f t="shared" si="6"/>
        <v>Small Off</v>
      </c>
      <c r="E38" s="159">
        <f t="shared" ca="1" si="4"/>
        <v>1.2781066508952124E-2</v>
      </c>
      <c r="F38" s="159">
        <f t="shared" ca="1" si="7"/>
        <v>1.8717542925180762E-2</v>
      </c>
      <c r="G38" s="159">
        <f t="shared" ca="1" si="5"/>
        <v>2.8707653851947474E-2</v>
      </c>
      <c r="H38" s="159">
        <f t="shared" ca="1" si="5"/>
        <v>4.4864601883388866E-2</v>
      </c>
      <c r="I38" s="159">
        <f t="shared" ca="1" si="5"/>
        <v>5.3842979333099381E-2</v>
      </c>
      <c r="J38" s="159">
        <f t="shared" ca="1" si="5"/>
        <v>4.9772085662818509E-2</v>
      </c>
      <c r="K38" s="159">
        <f t="shared" ca="1" si="5"/>
        <v>7.9384419082028077E-2</v>
      </c>
      <c r="L38" s="159">
        <f t="shared" ca="1" si="5"/>
        <v>7.9334459065263763E-2</v>
      </c>
      <c r="M38" s="159">
        <f t="shared" ca="1" si="5"/>
        <v>8.4703934720939747E-2</v>
      </c>
      <c r="N38" s="159">
        <f t="shared" ca="1" si="5"/>
        <v>0.10775034911935945</v>
      </c>
      <c r="O38" s="159">
        <f t="shared" ca="1" si="5"/>
        <v>0.11834667272631876</v>
      </c>
      <c r="P38" s="159">
        <f t="shared" ca="1" si="5"/>
        <v>0.13837852273808379</v>
      </c>
      <c r="Q38" s="159">
        <f t="shared" ca="1" si="5"/>
        <v>0.16192101618610963</v>
      </c>
      <c r="R38" s="159">
        <f t="shared" ca="1" si="5"/>
        <v>0.16349945015371217</v>
      </c>
      <c r="S38" s="159">
        <f t="shared" ca="1" si="5"/>
        <v>0.19482522229717372</v>
      </c>
      <c r="T38" s="159">
        <f t="shared" ca="1" si="5"/>
        <v>0.19651412514999453</v>
      </c>
      <c r="U38" s="159">
        <f t="shared" ca="1" si="5"/>
        <v>0.2144474527992293</v>
      </c>
      <c r="V38" s="159">
        <f t="shared" ca="1" si="5"/>
        <v>0.2016119543053311</v>
      </c>
      <c r="W38" s="159">
        <f t="shared" ca="1" si="5"/>
        <v>0.21231275253198006</v>
      </c>
      <c r="X38" s="159">
        <f t="shared" ca="1" si="5"/>
        <v>0.24066446168239219</v>
      </c>
      <c r="Y38" s="115">
        <f t="shared" ca="1" si="8"/>
        <v>0.24066446168239211</v>
      </c>
    </row>
    <row r="39" spans="1:25">
      <c r="B39" s="160">
        <f ca="1">VLOOKUP($C$35,[1]!APPLIC,MATCH(C39,BLDGTYP,0)+1,FALSE)</f>
        <v>0</v>
      </c>
      <c r="C39" s="20" t="str">
        <f t="shared" si="6"/>
        <v>XLarge Ret</v>
      </c>
      <c r="E39" s="159">
        <f t="shared" ca="1" si="4"/>
        <v>0</v>
      </c>
      <c r="F39" s="159">
        <f t="shared" ca="1" si="7"/>
        <v>0</v>
      </c>
      <c r="G39" s="159">
        <f t="shared" ca="1" si="5"/>
        <v>0</v>
      </c>
      <c r="H39" s="159">
        <f t="shared" ca="1" si="5"/>
        <v>0</v>
      </c>
      <c r="I39" s="159">
        <f t="shared" ca="1" si="5"/>
        <v>0</v>
      </c>
      <c r="J39" s="159">
        <f t="shared" ca="1" si="5"/>
        <v>0</v>
      </c>
      <c r="K39" s="159">
        <f t="shared" ca="1" si="5"/>
        <v>0</v>
      </c>
      <c r="L39" s="159">
        <f t="shared" ca="1" si="5"/>
        <v>0</v>
      </c>
      <c r="M39" s="159">
        <f t="shared" ca="1" si="5"/>
        <v>0</v>
      </c>
      <c r="N39" s="159">
        <f t="shared" ca="1" si="5"/>
        <v>0</v>
      </c>
      <c r="O39" s="159">
        <f t="shared" ca="1" si="5"/>
        <v>0</v>
      </c>
      <c r="P39" s="159">
        <f t="shared" ca="1" si="5"/>
        <v>0</v>
      </c>
      <c r="Q39" s="159">
        <f t="shared" ca="1" si="5"/>
        <v>0</v>
      </c>
      <c r="R39" s="159">
        <f t="shared" ca="1" si="5"/>
        <v>0</v>
      </c>
      <c r="S39" s="159">
        <f t="shared" ca="1" si="5"/>
        <v>0</v>
      </c>
      <c r="T39" s="159">
        <f t="shared" ca="1" si="5"/>
        <v>0</v>
      </c>
      <c r="U39" s="159">
        <f t="shared" ca="1" si="5"/>
        <v>0</v>
      </c>
      <c r="V39" s="159">
        <f t="shared" ca="1" si="5"/>
        <v>0</v>
      </c>
      <c r="W39" s="159">
        <f t="shared" ca="1" si="5"/>
        <v>0</v>
      </c>
      <c r="X39" s="159">
        <f t="shared" ca="1" si="5"/>
        <v>0</v>
      </c>
      <c r="Y39" s="115">
        <f t="shared" ca="1" si="8"/>
        <v>0</v>
      </c>
    </row>
    <row r="40" spans="1:25">
      <c r="B40" s="160">
        <f ca="1">VLOOKUP($C$35,[1]!APPLIC,MATCH(C40,BLDGTYP,0)+1,FALSE)</f>
        <v>0</v>
      </c>
      <c r="C40" s="20" t="str">
        <f t="shared" si="6"/>
        <v>Large Ret</v>
      </c>
      <c r="E40" s="159">
        <f t="shared" ca="1" si="4"/>
        <v>0</v>
      </c>
      <c r="F40" s="159">
        <f t="shared" ca="1" si="7"/>
        <v>0</v>
      </c>
      <c r="G40" s="159">
        <f t="shared" ca="1" si="5"/>
        <v>0</v>
      </c>
      <c r="H40" s="159">
        <f t="shared" ca="1" si="5"/>
        <v>0</v>
      </c>
      <c r="I40" s="159">
        <f t="shared" ca="1" si="5"/>
        <v>0</v>
      </c>
      <c r="J40" s="159">
        <f t="shared" ca="1" si="5"/>
        <v>0</v>
      </c>
      <c r="K40" s="159">
        <f t="shared" ca="1" si="5"/>
        <v>0</v>
      </c>
      <c r="L40" s="159">
        <f t="shared" ca="1" si="5"/>
        <v>0</v>
      </c>
      <c r="M40" s="159">
        <f t="shared" ca="1" si="5"/>
        <v>0</v>
      </c>
      <c r="N40" s="159">
        <f t="shared" ca="1" si="5"/>
        <v>0</v>
      </c>
      <c r="O40" s="159">
        <f t="shared" ca="1" si="5"/>
        <v>0</v>
      </c>
      <c r="P40" s="159">
        <f t="shared" ca="1" si="5"/>
        <v>0</v>
      </c>
      <c r="Q40" s="159">
        <f t="shared" ca="1" si="5"/>
        <v>0</v>
      </c>
      <c r="R40" s="159">
        <f t="shared" ca="1" si="5"/>
        <v>0</v>
      </c>
      <c r="S40" s="159">
        <f t="shared" ca="1" si="5"/>
        <v>0</v>
      </c>
      <c r="T40" s="159">
        <f t="shared" ca="1" si="5"/>
        <v>0</v>
      </c>
      <c r="U40" s="159">
        <f t="shared" ca="1" si="5"/>
        <v>0</v>
      </c>
      <c r="V40" s="159">
        <f t="shared" ca="1" si="5"/>
        <v>0</v>
      </c>
      <c r="W40" s="159">
        <f t="shared" ca="1" si="5"/>
        <v>0</v>
      </c>
      <c r="X40" s="159">
        <f t="shared" ca="1" si="5"/>
        <v>0</v>
      </c>
      <c r="Y40" s="115">
        <f t="shared" ca="1" si="8"/>
        <v>0</v>
      </c>
    </row>
    <row r="41" spans="1:25">
      <c r="B41" s="160">
        <f ca="1">VLOOKUP($C$35,[1]!APPLIC,MATCH(C41,BLDGTYP,0)+1,FALSE)</f>
        <v>0.1845720316176401</v>
      </c>
      <c r="C41" s="20" t="str">
        <f t="shared" si="6"/>
        <v>Medium Ret</v>
      </c>
      <c r="E41" s="159">
        <f t="shared" ca="1" si="4"/>
        <v>2.1396064762342085E-2</v>
      </c>
      <c r="F41" s="159">
        <f t="shared" ca="1" si="7"/>
        <v>3.52237860049237E-2</v>
      </c>
      <c r="G41" s="159">
        <f t="shared" ca="1" si="5"/>
        <v>3.2584998584148768E-2</v>
      </c>
      <c r="H41" s="159">
        <f t="shared" ca="1" si="5"/>
        <v>4.4377871424708615E-2</v>
      </c>
      <c r="I41" s="159">
        <f t="shared" ca="1" si="5"/>
        <v>5.1180115946210414E-2</v>
      </c>
      <c r="J41" s="159">
        <f t="shared" ca="1" si="5"/>
        <v>5.1939333620463206E-2</v>
      </c>
      <c r="K41" s="159">
        <f t="shared" ca="1" si="5"/>
        <v>6.0028870007742395E-2</v>
      </c>
      <c r="L41" s="159">
        <f t="shared" ca="1" si="5"/>
        <v>6.6532375755444059E-2</v>
      </c>
      <c r="M41" s="159">
        <f t="shared" ca="1" si="5"/>
        <v>9.6631525935285734E-2</v>
      </c>
      <c r="N41" s="159">
        <f t="shared" ca="1" si="5"/>
        <v>0.12631004224260392</v>
      </c>
      <c r="O41" s="159">
        <f t="shared" ca="1" si="5"/>
        <v>0.14681353864693172</v>
      </c>
      <c r="P41" s="159">
        <f t="shared" ca="1" si="5"/>
        <v>0.23039164543554619</v>
      </c>
      <c r="Q41" s="159">
        <f t="shared" ca="1" si="5"/>
        <v>0.28188814688463765</v>
      </c>
      <c r="R41" s="159">
        <f t="shared" ca="1" si="5"/>
        <v>0.27065328887803319</v>
      </c>
      <c r="S41" s="159">
        <f t="shared" ca="1" si="5"/>
        <v>0.28653837844758029</v>
      </c>
      <c r="T41" s="159">
        <f t="shared" ca="1" si="5"/>
        <v>0.29415120824849933</v>
      </c>
      <c r="U41" s="159">
        <f t="shared" ca="1" si="5"/>
        <v>0.26631974673978198</v>
      </c>
      <c r="V41" s="159">
        <f t="shared" ca="1" si="5"/>
        <v>0.28551357062969535</v>
      </c>
      <c r="W41" s="159">
        <f t="shared" ca="1" si="5"/>
        <v>0.28429197781871884</v>
      </c>
      <c r="X41" s="159">
        <f t="shared" ca="1" si="5"/>
        <v>0.32371663265581385</v>
      </c>
      <c r="Y41" s="115">
        <f t="shared" ca="1" si="8"/>
        <v>0.3237166326558138</v>
      </c>
    </row>
    <row r="42" spans="1:25">
      <c r="B42" s="160">
        <f ca="1">VLOOKUP($C$35,[1]!APPLIC,MATCH(C42,BLDGTYP,0)+1,FALSE)</f>
        <v>0.23278079179476083</v>
      </c>
      <c r="C42" s="20" t="str">
        <f t="shared" si="6"/>
        <v>Small Ret</v>
      </c>
      <c r="E42" s="159">
        <f t="shared" ca="1" si="4"/>
        <v>8.5328648210190022E-3</v>
      </c>
      <c r="F42" s="159">
        <f t="shared" ca="1" si="7"/>
        <v>1.4096562202663894E-2</v>
      </c>
      <c r="G42" s="159">
        <f t="shared" ca="1" si="5"/>
        <v>1.3055480956014118E-2</v>
      </c>
      <c r="H42" s="159">
        <f t="shared" ca="1" si="5"/>
        <v>1.7760104094503057E-2</v>
      </c>
      <c r="I42" s="159">
        <f t="shared" ca="1" si="5"/>
        <v>2.046611499212915E-2</v>
      </c>
      <c r="J42" s="159">
        <f t="shared" ca="1" si="5"/>
        <v>2.0361133580223442E-2</v>
      </c>
      <c r="K42" s="159">
        <f t="shared" ca="1" si="5"/>
        <v>2.3508836024557611E-2</v>
      </c>
      <c r="L42" s="159">
        <f t="shared" ca="1" si="5"/>
        <v>2.6090901456561861E-2</v>
      </c>
      <c r="M42" s="159">
        <f t="shared" ca="1" si="5"/>
        <v>3.8900304422847289E-2</v>
      </c>
      <c r="N42" s="159">
        <f t="shared" ca="1" si="5"/>
        <v>5.1332720185677555E-2</v>
      </c>
      <c r="O42" s="159">
        <f t="shared" ca="1" si="5"/>
        <v>5.9654952290115484E-2</v>
      </c>
      <c r="P42" s="159">
        <f t="shared" ca="1" si="5"/>
        <v>9.2564028052966027E-2</v>
      </c>
      <c r="Q42" s="159">
        <f t="shared" ca="1" si="5"/>
        <v>0.11299622154897834</v>
      </c>
      <c r="R42" s="159">
        <f t="shared" ca="1" si="5"/>
        <v>0.10861538813093966</v>
      </c>
      <c r="S42" s="159">
        <f t="shared" ca="1" si="5"/>
        <v>0.11534785573113049</v>
      </c>
      <c r="T42" s="159">
        <f t="shared" ca="1" si="5"/>
        <v>0.11853881942619222</v>
      </c>
      <c r="U42" s="159">
        <f t="shared" ca="1" si="5"/>
        <v>0.10757759449151051</v>
      </c>
      <c r="V42" s="159">
        <f t="shared" ca="1" si="5"/>
        <v>0.11524226596579377</v>
      </c>
      <c r="W42" s="159">
        <f t="shared" ca="1" si="5"/>
        <v>0.11497476080859069</v>
      </c>
      <c r="X42" s="159">
        <f t="shared" ca="1" si="5"/>
        <v>0.1310697319965464</v>
      </c>
      <c r="Y42" s="115">
        <f t="shared" ca="1" si="8"/>
        <v>0.1310697319965464</v>
      </c>
    </row>
    <row r="43" spans="1:25">
      <c r="B43" s="160">
        <f ca="1">VLOOKUP($C$35,[1]!APPLIC,MATCH(C43,BLDGTYP,0)+1,FALSE)</f>
        <v>3.7519732135274744E-4</v>
      </c>
      <c r="C43" s="20" t="str">
        <f t="shared" si="6"/>
        <v>School K-12</v>
      </c>
      <c r="E43" s="159">
        <f t="shared" ca="1" si="4"/>
        <v>7.8672399844403902E-6</v>
      </c>
      <c r="F43" s="159">
        <f t="shared" ca="1" si="7"/>
        <v>3.5175741969105765E-5</v>
      </c>
      <c r="G43" s="159">
        <f t="shared" ca="1" si="5"/>
        <v>4.5442167137550568E-5</v>
      </c>
      <c r="H43" s="159">
        <f t="shared" ca="1" si="5"/>
        <v>4.5746005435905217E-5</v>
      </c>
      <c r="I43" s="159">
        <f t="shared" ca="1" si="5"/>
        <v>5.9336884283389232E-5</v>
      </c>
      <c r="J43" s="159">
        <f t="shared" ca="1" si="5"/>
        <v>8.1458060341024947E-5</v>
      </c>
      <c r="K43" s="159">
        <f t="shared" ca="1" si="5"/>
        <v>1.1066066581050744E-4</v>
      </c>
      <c r="L43" s="159">
        <f t="shared" ca="1" si="5"/>
        <v>1.9153725628997647E-4</v>
      </c>
      <c r="M43" s="159">
        <f t="shared" ca="1" si="5"/>
        <v>2.68338067992397E-4</v>
      </c>
      <c r="N43" s="159">
        <f t="shared" ca="1" si="5"/>
        <v>2.6235300049737889E-4</v>
      </c>
      <c r="O43" s="159">
        <f t="shared" ca="1" si="5"/>
        <v>2.9385875172682188E-4</v>
      </c>
      <c r="P43" s="159">
        <f t="shared" ca="1" si="5"/>
        <v>3.4334122882568073E-4</v>
      </c>
      <c r="Q43" s="159">
        <f t="shared" ca="1" si="5"/>
        <v>3.8607525654288372E-4</v>
      </c>
      <c r="R43" s="159">
        <f t="shared" ca="1" si="5"/>
        <v>3.9043454946786758E-4</v>
      </c>
      <c r="S43" s="159">
        <f t="shared" ca="1" si="5"/>
        <v>4.2995527228087546E-4</v>
      </c>
      <c r="T43" s="159">
        <f t="shared" ca="1" si="5"/>
        <v>4.1319542679397835E-4</v>
      </c>
      <c r="U43" s="159">
        <f t="shared" ca="1" si="5"/>
        <v>4.9394672564649687E-4</v>
      </c>
      <c r="V43" s="159">
        <f t="shared" ca="1" si="5"/>
        <v>4.6890501608905482E-4</v>
      </c>
      <c r="W43" s="159">
        <f t="shared" ca="1" si="5"/>
        <v>5.4008493306612992E-4</v>
      </c>
      <c r="X43" s="159">
        <f t="shared" ca="1" si="5"/>
        <v>5.3868401735876112E-4</v>
      </c>
      <c r="Y43" s="115">
        <f t="shared" ca="1" si="8"/>
        <v>5.3868401735876102E-4</v>
      </c>
    </row>
    <row r="44" spans="1:25">
      <c r="B44" s="160">
        <f ca="1">VLOOKUP($C$35,[1]!APPLIC,MATCH(C44,BLDGTYP,0)+1,FALSE)</f>
        <v>0</v>
      </c>
      <c r="C44" s="20" t="str">
        <f t="shared" si="6"/>
        <v>University</v>
      </c>
      <c r="E44" s="159">
        <f t="shared" ca="1" si="4"/>
        <v>0</v>
      </c>
      <c r="F44" s="159">
        <f t="shared" ca="1" si="7"/>
        <v>0</v>
      </c>
      <c r="G44" s="159">
        <f t="shared" ca="1" si="5"/>
        <v>0</v>
      </c>
      <c r="H44" s="159">
        <f t="shared" ca="1" si="5"/>
        <v>0</v>
      </c>
      <c r="I44" s="159">
        <f t="shared" ca="1" si="5"/>
        <v>0</v>
      </c>
      <c r="J44" s="159">
        <f t="shared" ca="1" si="5"/>
        <v>0</v>
      </c>
      <c r="K44" s="159">
        <f t="shared" ca="1" si="5"/>
        <v>0</v>
      </c>
      <c r="L44" s="159">
        <f t="shared" ca="1" si="5"/>
        <v>0</v>
      </c>
      <c r="M44" s="159">
        <f t="shared" ca="1" si="5"/>
        <v>0</v>
      </c>
      <c r="N44" s="159">
        <f t="shared" ca="1" si="5"/>
        <v>0</v>
      </c>
      <c r="O44" s="159">
        <f t="shared" ca="1" si="5"/>
        <v>0</v>
      </c>
      <c r="P44" s="159">
        <f t="shared" ca="1" si="5"/>
        <v>0</v>
      </c>
      <c r="Q44" s="159">
        <f t="shared" ca="1" si="5"/>
        <v>0</v>
      </c>
      <c r="R44" s="159">
        <f t="shared" ca="1" si="5"/>
        <v>0</v>
      </c>
      <c r="S44" s="159">
        <f t="shared" ca="1" si="5"/>
        <v>0</v>
      </c>
      <c r="T44" s="159">
        <f t="shared" ca="1" si="5"/>
        <v>0</v>
      </c>
      <c r="U44" s="159">
        <f t="shared" ca="1" si="5"/>
        <v>0</v>
      </c>
      <c r="V44" s="159">
        <f t="shared" ca="1" si="5"/>
        <v>0</v>
      </c>
      <c r="W44" s="159">
        <f t="shared" ca="1" si="5"/>
        <v>0</v>
      </c>
      <c r="X44" s="159">
        <f t="shared" ca="1" si="5"/>
        <v>0</v>
      </c>
      <c r="Y44" s="115">
        <f t="shared" ca="1" si="8"/>
        <v>0</v>
      </c>
    </row>
    <row r="45" spans="1:25">
      <c r="B45" s="196">
        <f ca="1">VLOOKUP($C$35,[1]!APPLIC,MATCH(C45,BLDGTYP,0)+1,FALSE)</f>
        <v>4.0847109948506629E-3</v>
      </c>
      <c r="C45" s="20" t="str">
        <f t="shared" si="6"/>
        <v>Warehouse</v>
      </c>
      <c r="E45" s="159">
        <f t="shared" ca="1" si="4"/>
        <v>1.3295452097418581E-3</v>
      </c>
      <c r="F45" s="159">
        <f t="shared" ca="1" si="7"/>
        <v>2.6308957457035287E-3</v>
      </c>
      <c r="G45" s="159">
        <f t="shared" ca="1" si="5"/>
        <v>2.9401248715014618E-3</v>
      </c>
      <c r="H45" s="159">
        <f t="shared" ca="1" si="5"/>
        <v>3.3336749926800189E-3</v>
      </c>
      <c r="I45" s="159">
        <f t="shared" ca="1" si="5"/>
        <v>3.1145086727888322E-3</v>
      </c>
      <c r="J45" s="159">
        <f t="shared" ca="1" si="5"/>
        <v>3.2841500610797684E-3</v>
      </c>
      <c r="K45" s="159">
        <f t="shared" ca="1" si="5"/>
        <v>4.9448670035712027E-3</v>
      </c>
      <c r="L45" s="159">
        <f t="shared" ca="1" si="5"/>
        <v>6.305200160111487E-3</v>
      </c>
      <c r="M45" s="159">
        <f t="shared" ca="1" si="5"/>
        <v>7.5863168447948791E-3</v>
      </c>
      <c r="N45" s="159">
        <f t="shared" ca="1" si="5"/>
        <v>8.1533702657292911E-3</v>
      </c>
      <c r="O45" s="159">
        <f t="shared" ca="1" si="5"/>
        <v>9.2724889303102982E-3</v>
      </c>
      <c r="P45" s="159">
        <f t="shared" ca="1" si="5"/>
        <v>9.2738973243181935E-3</v>
      </c>
      <c r="Q45" s="159">
        <f t="shared" ca="1" si="5"/>
        <v>8.7243420435344013E-3</v>
      </c>
      <c r="R45" s="159">
        <f t="shared" ca="1" si="5"/>
        <v>9.6772439810811368E-3</v>
      </c>
      <c r="S45" s="159">
        <f t="shared" ca="1" si="5"/>
        <v>1.0403463550477696E-2</v>
      </c>
      <c r="T45" s="159">
        <f t="shared" ca="1" si="5"/>
        <v>1.2426488172888578E-2</v>
      </c>
      <c r="U45" s="159">
        <f t="shared" ca="1" si="5"/>
        <v>1.2612624074705538E-2</v>
      </c>
      <c r="V45" s="159">
        <f t="shared" ca="1" si="5"/>
        <v>1.2771152270989844E-2</v>
      </c>
      <c r="W45" s="159">
        <f t="shared" ca="1" si="5"/>
        <v>1.3647891128810132E-2</v>
      </c>
      <c r="X45" s="159">
        <f t="shared" ca="1" si="5"/>
        <v>1.2819356907546663E-2</v>
      </c>
      <c r="Y45" s="115">
        <f t="shared" ca="1" si="8"/>
        <v>1.281935690754666E-2</v>
      </c>
    </row>
    <row r="46" spans="1:25">
      <c r="B46" s="160">
        <f ca="1">VLOOKUP($C$35,[1]!APPLIC,MATCH(C46,BLDGTYP,0)+1,FALSE)</f>
        <v>0</v>
      </c>
      <c r="C46" s="20" t="str">
        <f t="shared" si="6"/>
        <v>Supermarket</v>
      </c>
      <c r="E46" s="159">
        <f t="shared" ca="1" si="4"/>
        <v>0</v>
      </c>
      <c r="F46" s="159">
        <f t="shared" ca="1" si="7"/>
        <v>0</v>
      </c>
      <c r="G46" s="159">
        <f t="shared" ca="1" si="5"/>
        <v>0</v>
      </c>
      <c r="H46" s="159">
        <f t="shared" ca="1" si="5"/>
        <v>0</v>
      </c>
      <c r="I46" s="159">
        <f t="shared" ca="1" si="5"/>
        <v>0</v>
      </c>
      <c r="J46" s="159">
        <f t="shared" ca="1" si="5"/>
        <v>0</v>
      </c>
      <c r="K46" s="159">
        <f t="shared" ca="1" si="5"/>
        <v>0</v>
      </c>
      <c r="L46" s="159">
        <f t="shared" ca="1" si="5"/>
        <v>0</v>
      </c>
      <c r="M46" s="159">
        <f t="shared" ca="1" si="5"/>
        <v>0</v>
      </c>
      <c r="N46" s="159">
        <f t="shared" ca="1" si="5"/>
        <v>0</v>
      </c>
      <c r="O46" s="159">
        <f t="shared" ca="1" si="5"/>
        <v>0</v>
      </c>
      <c r="P46" s="159">
        <f t="shared" ca="1" si="5"/>
        <v>0</v>
      </c>
      <c r="Q46" s="159">
        <f t="shared" ca="1" si="5"/>
        <v>0</v>
      </c>
      <c r="R46" s="159">
        <f t="shared" ca="1" si="5"/>
        <v>0</v>
      </c>
      <c r="S46" s="159">
        <f t="shared" ca="1" si="5"/>
        <v>0</v>
      </c>
      <c r="T46" s="159">
        <f t="shared" ca="1" si="5"/>
        <v>0</v>
      </c>
      <c r="U46" s="159">
        <f t="shared" ca="1" si="5"/>
        <v>0</v>
      </c>
      <c r="V46" s="159">
        <f t="shared" ca="1" si="5"/>
        <v>0</v>
      </c>
      <c r="W46" s="159">
        <f t="shared" ca="1" si="5"/>
        <v>0</v>
      </c>
      <c r="X46" s="159">
        <f t="shared" ca="1" si="5"/>
        <v>0</v>
      </c>
      <c r="Y46" s="115">
        <f t="shared" ca="1" si="8"/>
        <v>0</v>
      </c>
    </row>
    <row r="47" spans="1:25">
      <c r="B47" s="160">
        <f ca="1">VLOOKUP($C$35,[1]!APPLIC,MATCH(C47,BLDGTYP,0)+1,FALSE)</f>
        <v>5.4746597404996745E-2</v>
      </c>
      <c r="C47" s="20" t="str">
        <f t="shared" si="6"/>
        <v>MiniMart</v>
      </c>
      <c r="E47" s="159">
        <f t="shared" ca="1" si="4"/>
        <v>4.5989082769761294E-4</v>
      </c>
      <c r="F47" s="159">
        <f t="shared" ca="1" si="7"/>
        <v>8.6556897024189273E-4</v>
      </c>
      <c r="G47" s="159">
        <f t="shared" ca="1" si="5"/>
        <v>6.6842870855380156E-4</v>
      </c>
      <c r="H47" s="159">
        <f t="shared" ca="1" si="5"/>
        <v>9.3646723788829193E-4</v>
      </c>
      <c r="I47" s="159">
        <f t="shared" ca="1" si="5"/>
        <v>9.9638497485337652E-4</v>
      </c>
      <c r="J47" s="159">
        <f t="shared" ca="1" si="5"/>
        <v>9.1321899591994583E-4</v>
      </c>
      <c r="K47" s="159">
        <f t="shared" ca="1" si="5"/>
        <v>9.3232313113307931E-4</v>
      </c>
      <c r="L47" s="159">
        <f t="shared" ca="1" si="5"/>
        <v>1.025383585420299E-3</v>
      </c>
      <c r="M47" s="159">
        <f t="shared" ca="1" si="5"/>
        <v>1.5478479189290904E-3</v>
      </c>
      <c r="N47" s="159">
        <f t="shared" ca="1" si="5"/>
        <v>2.1418988617829026E-3</v>
      </c>
      <c r="O47" s="159">
        <f t="shared" ca="1" si="5"/>
        <v>2.6601695557282269E-3</v>
      </c>
      <c r="P47" s="159">
        <f t="shared" ca="1" si="5"/>
        <v>4.2361860071171986E-3</v>
      </c>
      <c r="Q47" s="159">
        <f t="shared" ca="1" si="5"/>
        <v>4.7509733625106182E-3</v>
      </c>
      <c r="R47" s="159">
        <f t="shared" ca="1" si="5"/>
        <v>4.7267092498771666E-3</v>
      </c>
      <c r="S47" s="159">
        <f t="shared" ca="1" si="5"/>
        <v>5.3303206671067747E-3</v>
      </c>
      <c r="T47" s="159">
        <f t="shared" ca="1" si="5"/>
        <v>5.2508340084593715E-3</v>
      </c>
      <c r="U47" s="159">
        <f t="shared" ca="1" si="5"/>
        <v>4.628159868893803E-3</v>
      </c>
      <c r="V47" s="159">
        <f t="shared" ca="1" si="5"/>
        <v>5.0260195650455551E-3</v>
      </c>
      <c r="W47" s="159">
        <f t="shared" ca="1" si="5"/>
        <v>5.0650923014809454E-3</v>
      </c>
      <c r="X47" s="159">
        <f t="shared" ca="1" si="5"/>
        <v>5.6389157107352844E-3</v>
      </c>
      <c r="Y47" s="115">
        <f t="shared" ca="1" si="8"/>
        <v>5.6389157107352835E-3</v>
      </c>
    </row>
    <row r="48" spans="1:25">
      <c r="B48" s="160">
        <f ca="1">VLOOKUP($C$35,[1]!APPLIC,MATCH(C48,BLDGTYP,0)+1,FALSE)</f>
        <v>2.9347519170761286E-2</v>
      </c>
      <c r="C48" s="20" t="str">
        <f t="shared" si="6"/>
        <v>Restaurant</v>
      </c>
      <c r="E48" s="159">
        <f t="shared" ca="1" si="4"/>
        <v>5.8490546326879012E-4</v>
      </c>
      <c r="F48" s="159">
        <f t="shared" ca="1" si="7"/>
        <v>1.1820975057710533E-3</v>
      </c>
      <c r="G48" s="159">
        <f t="shared" ca="1" si="5"/>
        <v>1.6892242240651174E-3</v>
      </c>
      <c r="H48" s="159">
        <f t="shared" ca="1" si="5"/>
        <v>2.2476476827194862E-3</v>
      </c>
      <c r="I48" s="159">
        <f t="shared" ca="1" si="5"/>
        <v>2.7925146996981582E-3</v>
      </c>
      <c r="J48" s="159">
        <f t="shared" ca="1" si="5"/>
        <v>3.3319606100496897E-3</v>
      </c>
      <c r="K48" s="159">
        <f t="shared" ca="1" si="5"/>
        <v>3.8654724057923498E-3</v>
      </c>
      <c r="L48" s="159">
        <f t="shared" ca="1" si="5"/>
        <v>4.3894690171648824E-3</v>
      </c>
      <c r="M48" s="159">
        <f t="shared" ca="1" si="5"/>
        <v>4.9064773257302824E-3</v>
      </c>
      <c r="N48" s="159">
        <f t="shared" ca="1" si="5"/>
        <v>5.4273582553278406E-3</v>
      </c>
      <c r="O48" s="159">
        <f t="shared" ca="1" si="5"/>
        <v>5.9792163916601348E-3</v>
      </c>
      <c r="P48" s="159">
        <f t="shared" ca="1" si="5"/>
        <v>8.8548954281821874E-3</v>
      </c>
      <c r="Q48" s="159">
        <f t="shared" ca="1" si="5"/>
        <v>1.0777408448526106E-2</v>
      </c>
      <c r="R48" s="159">
        <f t="shared" ca="1" si="5"/>
        <v>1.1411966909826609E-2</v>
      </c>
      <c r="S48" s="159">
        <f t="shared" ca="1" si="5"/>
        <v>1.2648453066000456E-2</v>
      </c>
      <c r="T48" s="159">
        <f t="shared" ca="1" si="5"/>
        <v>1.4081139611919919E-2</v>
      </c>
      <c r="U48" s="159">
        <f t="shared" ca="1" si="5"/>
        <v>1.3402122693600964E-2</v>
      </c>
      <c r="V48" s="159">
        <f t="shared" ca="1" si="5"/>
        <v>1.4307099484702672E-2</v>
      </c>
      <c r="W48" s="159">
        <f t="shared" ca="1" si="5"/>
        <v>1.3812134238125844E-2</v>
      </c>
      <c r="X48" s="159">
        <f t="shared" ca="1" si="5"/>
        <v>1.5947139968249407E-2</v>
      </c>
      <c r="Y48" s="115">
        <f t="shared" ca="1" si="8"/>
        <v>1.5947139968249403E-2</v>
      </c>
    </row>
    <row r="49" spans="1:80">
      <c r="B49" s="160">
        <f ca="1">VLOOKUP($C$35,[1]!APPLIC,MATCH(C49,BLDGTYP,0)+1,FALSE)</f>
        <v>4.3510047797893039E-2</v>
      </c>
      <c r="C49" s="20" t="str">
        <f t="shared" si="6"/>
        <v>Lodging</v>
      </c>
      <c r="E49" s="159">
        <f t="shared" ca="1" si="4"/>
        <v>1.9096033883531564E-3</v>
      </c>
      <c r="F49" s="159">
        <f t="shared" ca="1" si="7"/>
        <v>3.7570751088113175E-3</v>
      </c>
      <c r="G49" s="159">
        <f t="shared" ca="1" si="5"/>
        <v>4.1220882889112763E-3</v>
      </c>
      <c r="H49" s="159">
        <f t="shared" ca="1" si="5"/>
        <v>5.6254999731570445E-3</v>
      </c>
      <c r="I49" s="159">
        <f t="shared" ca="1" si="5"/>
        <v>6.0668172155878917E-3</v>
      </c>
      <c r="J49" s="159">
        <f t="shared" ca="1" si="5"/>
        <v>6.9627088579246894E-3</v>
      </c>
      <c r="K49" s="159">
        <f t="shared" ca="1" si="5"/>
        <v>7.8990010611477823E-3</v>
      </c>
      <c r="L49" s="159">
        <f t="shared" ca="1" si="5"/>
        <v>8.9606236802227991E-3</v>
      </c>
      <c r="M49" s="159">
        <f t="shared" ca="1" si="5"/>
        <v>1.0833979307981682E-2</v>
      </c>
      <c r="N49" s="159">
        <f t="shared" ca="1" si="5"/>
        <v>1.2818460322236798E-2</v>
      </c>
      <c r="O49" s="159">
        <f t="shared" ca="1" si="5"/>
        <v>1.6037575008021845E-2</v>
      </c>
      <c r="P49" s="159">
        <f t="shared" ca="1" si="5"/>
        <v>3.0279888099864725E-2</v>
      </c>
      <c r="Q49" s="159">
        <f t="shared" ca="1" si="5"/>
        <v>3.8540354608397713E-2</v>
      </c>
      <c r="R49" s="159">
        <f t="shared" ca="1" si="5"/>
        <v>4.2489975231087843E-2</v>
      </c>
      <c r="S49" s="159">
        <f t="shared" ca="1" si="5"/>
        <v>4.6329735242524456E-2</v>
      </c>
      <c r="T49" s="159">
        <f t="shared" ca="1" si="5"/>
        <v>5.1944473033440089E-2</v>
      </c>
      <c r="U49" s="159">
        <f t="shared" ca="1" si="5"/>
        <v>4.6749669557728052E-2</v>
      </c>
      <c r="V49" s="159">
        <f t="shared" ca="1" si="5"/>
        <v>4.7930781511180083E-2</v>
      </c>
      <c r="W49" s="159">
        <f t="shared" ca="1" si="5"/>
        <v>4.7430154387531308E-2</v>
      </c>
      <c r="X49" s="159">
        <f t="shared" ca="1" si="5"/>
        <v>5.3578266673070925E-2</v>
      </c>
      <c r="Y49" s="115">
        <f t="shared" ca="1" si="8"/>
        <v>5.3578266673070911E-2</v>
      </c>
    </row>
    <row r="50" spans="1:80">
      <c r="B50" s="160">
        <f ca="1">VLOOKUP($C$35,[1]!APPLIC,MATCH(C50,BLDGTYP,0)+1,FALSE)</f>
        <v>0</v>
      </c>
      <c r="C50" s="20" t="str">
        <f t="shared" si="6"/>
        <v>Hospital</v>
      </c>
      <c r="E50" s="159">
        <f t="shared" ca="1" si="4"/>
        <v>0</v>
      </c>
      <c r="F50" s="159">
        <f t="shared" ca="1" si="7"/>
        <v>0</v>
      </c>
      <c r="G50" s="159">
        <f t="shared" ca="1" si="5"/>
        <v>0</v>
      </c>
      <c r="H50" s="159">
        <f t="shared" ca="1" si="5"/>
        <v>0</v>
      </c>
      <c r="I50" s="159">
        <f t="shared" ca="1" si="5"/>
        <v>0</v>
      </c>
      <c r="J50" s="159">
        <f t="shared" ca="1" si="5"/>
        <v>0</v>
      </c>
      <c r="K50" s="159">
        <f t="shared" ca="1" si="5"/>
        <v>0</v>
      </c>
      <c r="L50" s="159">
        <f t="shared" ca="1" si="5"/>
        <v>0</v>
      </c>
      <c r="M50" s="159">
        <f t="shared" ca="1" si="5"/>
        <v>0</v>
      </c>
      <c r="N50" s="159">
        <f t="shared" ca="1" si="5"/>
        <v>0</v>
      </c>
      <c r="O50" s="159">
        <f t="shared" ca="1" si="5"/>
        <v>0</v>
      </c>
      <c r="P50" s="159">
        <f t="shared" ca="1" si="5"/>
        <v>0</v>
      </c>
      <c r="Q50" s="159">
        <f t="shared" ca="1" si="5"/>
        <v>0</v>
      </c>
      <c r="R50" s="159">
        <f t="shared" ca="1" si="5"/>
        <v>0</v>
      </c>
      <c r="S50" s="159">
        <f t="shared" ca="1" si="5"/>
        <v>0</v>
      </c>
      <c r="T50" s="159">
        <f t="shared" ca="1" si="5"/>
        <v>0</v>
      </c>
      <c r="U50" s="159">
        <f t="shared" ca="1" si="5"/>
        <v>0</v>
      </c>
      <c r="V50" s="159">
        <f t="shared" ca="1" si="5"/>
        <v>0</v>
      </c>
      <c r="W50" s="159">
        <f t="shared" ca="1" si="5"/>
        <v>0</v>
      </c>
      <c r="X50" s="159">
        <f t="shared" ca="1" si="5"/>
        <v>0</v>
      </c>
      <c r="Y50" s="115">
        <f t="shared" ca="1" si="8"/>
        <v>0</v>
      </c>
    </row>
    <row r="51" spans="1:80">
      <c r="B51" s="160">
        <f ca="1">VLOOKUP($C$35,[1]!APPLIC,MATCH(C51,BLDGTYP,0)+1,FALSE)</f>
        <v>6.9159304953855333E-2</v>
      </c>
      <c r="C51" s="20" t="str">
        <f t="shared" si="6"/>
        <v>Residential Care</v>
      </c>
      <c r="E51" s="159">
        <f t="shared" ca="1" si="4"/>
        <v>1.3235360566603616E-2</v>
      </c>
      <c r="F51" s="159">
        <f t="shared" ca="1" si="7"/>
        <v>2.397625835297388E-2</v>
      </c>
      <c r="G51" s="159">
        <f t="shared" ca="1" si="7"/>
        <v>3.1673432742450741E-2</v>
      </c>
      <c r="H51" s="159">
        <f t="shared" ca="1" si="7"/>
        <v>3.5742628000781526E-2</v>
      </c>
      <c r="I51" s="159">
        <f t="shared" ca="1" si="7"/>
        <v>3.382904944119005E-2</v>
      </c>
      <c r="J51" s="159">
        <f t="shared" ca="1" si="7"/>
        <v>3.7601737384987413E-2</v>
      </c>
      <c r="K51" s="159">
        <f t="shared" ca="1" si="7"/>
        <v>4.0679659527989645E-2</v>
      </c>
      <c r="L51" s="159">
        <f t="shared" ca="1" si="7"/>
        <v>4.2551400227287393E-2</v>
      </c>
      <c r="M51" s="159">
        <f t="shared" ca="1" si="7"/>
        <v>5.0323632395332538E-2</v>
      </c>
      <c r="N51" s="159">
        <f t="shared" ca="1" si="7"/>
        <v>5.9166860102304306E-2</v>
      </c>
      <c r="O51" s="159">
        <f t="shared" ca="1" si="7"/>
        <v>7.4493713765735547E-2</v>
      </c>
      <c r="P51" s="159">
        <f t="shared" ca="1" si="7"/>
        <v>9.8732743563675895E-2</v>
      </c>
      <c r="Q51" s="159">
        <f t="shared" ca="1" si="7"/>
        <v>0.11723880357323288</v>
      </c>
      <c r="R51" s="159">
        <f t="shared" ca="1" si="7"/>
        <v>0.11292196889787466</v>
      </c>
      <c r="S51" s="159">
        <f t="shared" ca="1" si="7"/>
        <v>0.12365464412443919</v>
      </c>
      <c r="T51" s="159">
        <f t="shared" ca="1" si="7"/>
        <v>0.12830662681513025</v>
      </c>
      <c r="U51" s="159">
        <f t="shared" ca="1" si="7"/>
        <v>0.12471731428043076</v>
      </c>
      <c r="V51" s="159">
        <f t="shared" ref="G51:X53" ca="1" si="9">(V28)*V$35*$Y$34*$B51</f>
        <v>0.12905071001757792</v>
      </c>
      <c r="W51" s="159">
        <f t="shared" ca="1" si="9"/>
        <v>0.13060709093718628</v>
      </c>
      <c r="X51" s="159">
        <f t="shared" ca="1" si="9"/>
        <v>0.13581754725397308</v>
      </c>
      <c r="Y51" s="115">
        <f t="shared" ca="1" si="8"/>
        <v>0.13581754725397305</v>
      </c>
    </row>
    <row r="52" spans="1:80">
      <c r="B52" s="160">
        <f ca="1">VLOOKUP($C$35,[1]!APPLIC,MATCH(C52,BLDGTYP,0)+1,FALSE)</f>
        <v>6.6382185345618808E-2</v>
      </c>
      <c r="C52" s="20" t="str">
        <f t="shared" si="6"/>
        <v>Assembly</v>
      </c>
      <c r="E52" s="159">
        <f t="shared" ca="1" si="4"/>
        <v>8.9870210411683738E-3</v>
      </c>
      <c r="F52" s="159">
        <f t="shared" ca="1" si="7"/>
        <v>1.788614800973928E-2</v>
      </c>
      <c r="G52" s="159">
        <f t="shared" ca="1" si="9"/>
        <v>1.9152172190504919E-2</v>
      </c>
      <c r="H52" s="159">
        <f t="shared" ca="1" si="9"/>
        <v>2.9367577726532198E-2</v>
      </c>
      <c r="I52" s="159">
        <f t="shared" ca="1" si="9"/>
        <v>3.2330998725598629E-2</v>
      </c>
      <c r="J52" s="159">
        <f t="shared" ca="1" si="9"/>
        <v>3.6489588768320945E-2</v>
      </c>
      <c r="K52" s="159">
        <f t="shared" ca="1" si="9"/>
        <v>2.9268352711296713E-2</v>
      </c>
      <c r="L52" s="159">
        <f t="shared" ca="1" si="9"/>
        <v>3.521669793129717E-2</v>
      </c>
      <c r="M52" s="159">
        <f t="shared" ca="1" si="9"/>
        <v>5.9786332700929937E-2</v>
      </c>
      <c r="N52" s="159">
        <f t="shared" ca="1" si="9"/>
        <v>9.2368581918731055E-2</v>
      </c>
      <c r="O52" s="159">
        <f t="shared" ca="1" si="9"/>
        <v>0.1124714627661664</v>
      </c>
      <c r="P52" s="159">
        <f t="shared" ca="1" si="9"/>
        <v>0.15038399515439241</v>
      </c>
      <c r="Q52" s="159">
        <f t="shared" ca="1" si="9"/>
        <v>0.21354426186025049</v>
      </c>
      <c r="R52" s="159">
        <f t="shared" ca="1" si="9"/>
        <v>0.25517058840719992</v>
      </c>
      <c r="S52" s="159">
        <f t="shared" ca="1" si="9"/>
        <v>0.29206128333820636</v>
      </c>
      <c r="T52" s="159">
        <f t="shared" ca="1" si="9"/>
        <v>0.30462723192781543</v>
      </c>
      <c r="U52" s="159">
        <f t="shared" ca="1" si="9"/>
        <v>0.30870034215462178</v>
      </c>
      <c r="V52" s="159">
        <f t="shared" ca="1" si="9"/>
        <v>0.32019928322116281</v>
      </c>
      <c r="W52" s="159">
        <f t="shared" ca="1" si="9"/>
        <v>0.33361078177862041</v>
      </c>
      <c r="X52" s="159">
        <f t="shared" ca="1" si="9"/>
        <v>0.34073009511084673</v>
      </c>
      <c r="Y52" s="115">
        <f t="shared" ca="1" si="8"/>
        <v>0.34073009511084668</v>
      </c>
    </row>
    <row r="53" spans="1:80">
      <c r="B53" s="160">
        <f ca="1">VLOOKUP($C$35,[1]!APPLIC,MATCH(C53,BLDGTYP,0)+1,FALSE)</f>
        <v>3.7441828223745317E-2</v>
      </c>
      <c r="C53" s="20" t="str">
        <f t="shared" si="6"/>
        <v>Other</v>
      </c>
      <c r="E53" s="159">
        <f t="shared" ca="1" si="4"/>
        <v>2.0468775521017561E-2</v>
      </c>
      <c r="F53" s="159">
        <f t="shared" ref="F53" ca="1" si="10">(F30)*F$35*$Y$34*$B53</f>
        <v>3.4123479350446524E-2</v>
      </c>
      <c r="G53" s="159">
        <f t="shared" ca="1" si="9"/>
        <v>4.8416828427158186E-2</v>
      </c>
      <c r="H53" s="159">
        <f t="shared" ca="1" si="9"/>
        <v>6.0221537589210387E-2</v>
      </c>
      <c r="I53" s="159">
        <f t="shared" ca="1" si="9"/>
        <v>5.8589696694683592E-2</v>
      </c>
      <c r="J53" s="159">
        <f t="shared" ca="1" si="9"/>
        <v>7.7900782653705897E-2</v>
      </c>
      <c r="K53" s="159">
        <f t="shared" ca="1" si="9"/>
        <v>8.8670085039037089E-2</v>
      </c>
      <c r="L53" s="159">
        <f t="shared" ca="1" si="9"/>
        <v>0.10951321678433378</v>
      </c>
      <c r="M53" s="159">
        <f t="shared" ca="1" si="9"/>
        <v>0.13348754472858335</v>
      </c>
      <c r="N53" s="159">
        <f t="shared" ca="1" si="9"/>
        <v>0.14412645555104192</v>
      </c>
      <c r="O53" s="159">
        <f t="shared" ca="1" si="9"/>
        <v>0.17826871001826516</v>
      </c>
      <c r="P53" s="159">
        <f t="shared" ca="1" si="9"/>
        <v>0.20599390636153975</v>
      </c>
      <c r="Q53" s="159">
        <f t="shared" ca="1" si="9"/>
        <v>0.22766397550766443</v>
      </c>
      <c r="R53" s="159">
        <f t="shared" ca="1" si="9"/>
        <v>0.22872849934044934</v>
      </c>
      <c r="S53" s="159">
        <f t="shared" ca="1" si="9"/>
        <v>0.26321664633807995</v>
      </c>
      <c r="T53" s="159">
        <f t="shared" ca="1" si="9"/>
        <v>0.25360952391541802</v>
      </c>
      <c r="U53" s="159">
        <f t="shared" ca="1" si="9"/>
        <v>0.27971608897637518</v>
      </c>
      <c r="V53" s="159">
        <f t="shared" ca="1" si="9"/>
        <v>0.28180084692095014</v>
      </c>
      <c r="W53" s="159">
        <f t="shared" ca="1" si="9"/>
        <v>0.28203436812229671</v>
      </c>
      <c r="X53" s="159">
        <f t="shared" ca="1" si="9"/>
        <v>0.28756211406179549</v>
      </c>
      <c r="Y53" s="115">
        <f t="shared" ca="1" si="8"/>
        <v>0.28756211406179544</v>
      </c>
    </row>
    <row r="54" spans="1:80">
      <c r="E54" s="116"/>
      <c r="F54" s="116"/>
      <c r="G54" s="116"/>
      <c r="H54" s="116"/>
      <c r="I54" s="116"/>
      <c r="J54" s="116"/>
      <c r="K54" s="116"/>
      <c r="L54" s="116"/>
      <c r="M54" s="116"/>
      <c r="N54" s="116"/>
      <c r="O54" s="116"/>
      <c r="P54" s="116"/>
      <c r="Q54" s="116"/>
      <c r="R54" s="116"/>
      <c r="S54" s="116"/>
      <c r="T54" s="116"/>
      <c r="U54" s="116"/>
      <c r="V54" s="116"/>
      <c r="W54" s="116"/>
      <c r="X54" s="116"/>
      <c r="Y54" s="115"/>
    </row>
    <row r="55" spans="1:80">
      <c r="E55" s="116"/>
      <c r="F55" s="116"/>
      <c r="G55" s="116"/>
      <c r="H55" s="116"/>
      <c r="I55" s="116"/>
      <c r="J55" s="116"/>
      <c r="K55" s="116"/>
      <c r="L55" s="116"/>
      <c r="M55" s="116"/>
      <c r="N55" s="116"/>
      <c r="O55" s="116"/>
      <c r="P55" s="116"/>
      <c r="Q55" s="116"/>
      <c r="R55" s="116"/>
      <c r="S55" s="116"/>
      <c r="T55" s="116"/>
      <c r="U55" s="116"/>
      <c r="V55" s="116"/>
      <c r="W55" s="116"/>
      <c r="X55" s="116"/>
      <c r="Y55" s="115"/>
    </row>
    <row r="56" spans="1:80">
      <c r="A56" s="97"/>
      <c r="E56" s="116"/>
      <c r="F56" s="116"/>
      <c r="G56" s="116"/>
      <c r="H56" s="116"/>
      <c r="I56" s="116"/>
      <c r="J56" s="116"/>
      <c r="K56" s="116"/>
      <c r="L56" s="116"/>
      <c r="M56" s="116"/>
      <c r="N56" s="116"/>
      <c r="O56" s="116"/>
      <c r="P56" s="116"/>
      <c r="Q56" s="116"/>
      <c r="R56" s="116"/>
      <c r="S56" s="116"/>
      <c r="T56" s="116"/>
      <c r="U56" s="116"/>
      <c r="V56" s="116"/>
      <c r="W56" s="116"/>
      <c r="X56" s="11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8" t="s">
        <v>47</v>
      </c>
      <c r="B58" s="99"/>
      <c r="C58" s="90" t="str">
        <f>C8</f>
        <v>DHP-New</v>
      </c>
      <c r="D58" s="90"/>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0" t="s">
        <v>416</v>
      </c>
      <c r="B59" s="90"/>
      <c r="C59" s="90"/>
      <c r="D59" s="90"/>
      <c r="E59" s="91">
        <f>E11</f>
        <v>2016</v>
      </c>
      <c r="F59" s="91">
        <f t="shared" ref="F59:X59" si="11">F11</f>
        <v>2017</v>
      </c>
      <c r="G59" s="91">
        <f t="shared" si="11"/>
        <v>2018</v>
      </c>
      <c r="H59" s="91">
        <f t="shared" si="11"/>
        <v>2019</v>
      </c>
      <c r="I59" s="91">
        <f t="shared" si="11"/>
        <v>2020</v>
      </c>
      <c r="J59" s="91">
        <f t="shared" si="11"/>
        <v>2021</v>
      </c>
      <c r="K59" s="91">
        <f t="shared" si="11"/>
        <v>2022</v>
      </c>
      <c r="L59" s="91">
        <f t="shared" si="11"/>
        <v>2023</v>
      </c>
      <c r="M59" s="91">
        <f t="shared" si="11"/>
        <v>2024</v>
      </c>
      <c r="N59" s="91">
        <f t="shared" si="11"/>
        <v>2025</v>
      </c>
      <c r="O59" s="91">
        <f t="shared" si="11"/>
        <v>2026</v>
      </c>
      <c r="P59" s="91">
        <f t="shared" si="11"/>
        <v>2027</v>
      </c>
      <c r="Q59" s="91">
        <f t="shared" si="11"/>
        <v>2028</v>
      </c>
      <c r="R59" s="91">
        <f t="shared" si="11"/>
        <v>2029</v>
      </c>
      <c r="S59" s="91">
        <f t="shared" si="11"/>
        <v>2030</v>
      </c>
      <c r="T59" s="91">
        <f t="shared" si="11"/>
        <v>2031</v>
      </c>
      <c r="U59" s="91">
        <f t="shared" si="11"/>
        <v>2032</v>
      </c>
      <c r="V59" s="91">
        <f t="shared" si="11"/>
        <v>2033</v>
      </c>
      <c r="W59" s="91">
        <f t="shared" si="11"/>
        <v>2034</v>
      </c>
      <c r="X59" s="91">
        <f t="shared" si="11"/>
        <v>2035</v>
      </c>
      <c r="Y59" s="145"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0" t="s">
        <v>304</v>
      </c>
      <c r="B60" s="90" t="s">
        <v>256</v>
      </c>
      <c r="C60" s="90" t="s">
        <v>257</v>
      </c>
      <c r="D60" s="90" t="s">
        <v>258</v>
      </c>
      <c r="E60" s="92" t="str">
        <f>CONCATENATE("aMW_",E$11)</f>
        <v>aMW_2016</v>
      </c>
      <c r="F60" s="92" t="str">
        <f t="shared" ref="F60:X60" si="12">CONCATENATE("aMW_",F$11)</f>
        <v>aMW_2017</v>
      </c>
      <c r="G60" s="92" t="str">
        <f t="shared" si="12"/>
        <v>aMW_2018</v>
      </c>
      <c r="H60" s="92" t="str">
        <f t="shared" si="12"/>
        <v>aMW_2019</v>
      </c>
      <c r="I60" s="92" t="str">
        <f t="shared" si="12"/>
        <v>aMW_2020</v>
      </c>
      <c r="J60" s="92" t="str">
        <f t="shared" si="12"/>
        <v>aMW_2021</v>
      </c>
      <c r="K60" s="92" t="str">
        <f t="shared" si="12"/>
        <v>aMW_2022</v>
      </c>
      <c r="L60" s="92" t="str">
        <f t="shared" si="12"/>
        <v>aMW_2023</v>
      </c>
      <c r="M60" s="92" t="str">
        <f t="shared" si="12"/>
        <v>aMW_2024</v>
      </c>
      <c r="N60" s="92" t="str">
        <f t="shared" si="12"/>
        <v>aMW_2025</v>
      </c>
      <c r="O60" s="92" t="str">
        <f t="shared" si="12"/>
        <v>aMW_2026</v>
      </c>
      <c r="P60" s="92" t="str">
        <f t="shared" si="12"/>
        <v>aMW_2027</v>
      </c>
      <c r="Q60" s="92" t="str">
        <f t="shared" si="12"/>
        <v>aMW_2028</v>
      </c>
      <c r="R60" s="92" t="str">
        <f t="shared" si="12"/>
        <v>aMW_2029</v>
      </c>
      <c r="S60" s="92" t="str">
        <f t="shared" si="12"/>
        <v>aMW_2030</v>
      </c>
      <c r="T60" s="92" t="str">
        <f t="shared" si="12"/>
        <v>aMW_2031</v>
      </c>
      <c r="U60" s="92" t="str">
        <f t="shared" si="12"/>
        <v>aMW_2032</v>
      </c>
      <c r="V60" s="92" t="str">
        <f t="shared" si="12"/>
        <v>aMW_2033</v>
      </c>
      <c r="W60" s="92" t="str">
        <f t="shared" si="12"/>
        <v>aMW_2034</v>
      </c>
      <c r="X60" s="92" t="str">
        <f t="shared" si="12"/>
        <v>aMW_2035</v>
      </c>
      <c r="Y60" s="146"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4" t="e">
        <f t="shared" ref="A61:A78" si="13">VLOOKUP($D61,MeasureOutputR,3,FALSE)</f>
        <v>#N/A</v>
      </c>
      <c r="B61" s="147" t="e">
        <f t="shared" ref="B61:B78" si="14">VLOOKUP($D61,MeasureOutputR,11,FALSE)</f>
        <v>#N/A</v>
      </c>
      <c r="C61" s="20" t="str">
        <f>C36</f>
        <v>Large Off</v>
      </c>
      <c r="D61" s="20" t="str">
        <f>CONCATENATE($C$58,"-",C61)</f>
        <v>DHP-New-Large Off</v>
      </c>
      <c r="E61" s="46" t="e">
        <f t="shared" ref="E61:X73" ca="1" si="15">E36*$A61*1000/8760</f>
        <v>#N/A</v>
      </c>
      <c r="F61" s="46" t="e">
        <f t="shared" ca="1" si="15"/>
        <v>#N/A</v>
      </c>
      <c r="G61" s="46" t="e">
        <f t="shared" ca="1" si="15"/>
        <v>#N/A</v>
      </c>
      <c r="H61" s="46" t="e">
        <f t="shared" ca="1" si="15"/>
        <v>#N/A</v>
      </c>
      <c r="I61" s="46" t="e">
        <f t="shared" ca="1" si="15"/>
        <v>#N/A</v>
      </c>
      <c r="J61" s="46" t="e">
        <f t="shared" ca="1" si="15"/>
        <v>#N/A</v>
      </c>
      <c r="K61" s="46" t="e">
        <f t="shared" ca="1" si="15"/>
        <v>#N/A</v>
      </c>
      <c r="L61" s="46" t="e">
        <f t="shared" ca="1" si="15"/>
        <v>#N/A</v>
      </c>
      <c r="M61" s="46" t="e">
        <f t="shared" ca="1" si="15"/>
        <v>#N/A</v>
      </c>
      <c r="N61" s="46" t="e">
        <f t="shared" ca="1" si="15"/>
        <v>#N/A</v>
      </c>
      <c r="O61" s="46" t="e">
        <f t="shared" ca="1" si="15"/>
        <v>#N/A</v>
      </c>
      <c r="P61" s="46" t="e">
        <f t="shared" ca="1" si="15"/>
        <v>#N/A</v>
      </c>
      <c r="Q61" s="46" t="e">
        <f t="shared" ca="1" si="15"/>
        <v>#N/A</v>
      </c>
      <c r="R61" s="46" t="e">
        <f t="shared" ca="1" si="15"/>
        <v>#N/A</v>
      </c>
      <c r="S61" s="46" t="e">
        <f t="shared" ca="1" si="15"/>
        <v>#N/A</v>
      </c>
      <c r="T61" s="46" t="e">
        <f t="shared" ca="1" si="15"/>
        <v>#N/A</v>
      </c>
      <c r="U61" s="46" t="e">
        <f t="shared" ca="1" si="15"/>
        <v>#N/A</v>
      </c>
      <c r="V61" s="46" t="e">
        <f t="shared" ca="1" si="15"/>
        <v>#N/A</v>
      </c>
      <c r="W61" s="46" t="e">
        <f t="shared" ca="1" si="15"/>
        <v>#N/A</v>
      </c>
      <c r="X61" s="46" t="e">
        <f t="shared" ca="1" si="15"/>
        <v>#N/A</v>
      </c>
      <c r="Y61" s="46" t="e">
        <f t="shared" ref="Y61:Y78" ca="1" si="16">Y36*A61*1000/8760</f>
        <v>#N/A</v>
      </c>
      <c r="AA61" s="45" t="e">
        <f ca="1">SUM(E61:Y61)</f>
        <v>#N/A</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4" t="e">
        <f t="shared" si="13"/>
        <v>#N/A</v>
      </c>
      <c r="B62" s="147" t="e">
        <f t="shared" si="14"/>
        <v>#N/A</v>
      </c>
      <c r="C62" s="20" t="str">
        <f t="shared" ref="C62:C78" si="17">C37</f>
        <v>Medium Off</v>
      </c>
      <c r="D62" s="20" t="str">
        <f t="shared" ref="D62:D78" si="18">CONCATENATE($C$58,"-",C62)</f>
        <v>DHP-New-Medium Off</v>
      </c>
      <c r="E62" s="46" t="e">
        <f t="shared" ca="1" si="15"/>
        <v>#N/A</v>
      </c>
      <c r="F62" s="46" t="e">
        <f t="shared" ca="1" si="15"/>
        <v>#N/A</v>
      </c>
      <c r="G62" s="46" t="e">
        <f t="shared" ca="1" si="15"/>
        <v>#N/A</v>
      </c>
      <c r="H62" s="46" t="e">
        <f t="shared" ca="1" si="15"/>
        <v>#N/A</v>
      </c>
      <c r="I62" s="46" t="e">
        <f t="shared" ca="1" si="15"/>
        <v>#N/A</v>
      </c>
      <c r="J62" s="46" t="e">
        <f t="shared" ca="1" si="15"/>
        <v>#N/A</v>
      </c>
      <c r="K62" s="46" t="e">
        <f t="shared" ca="1" si="15"/>
        <v>#N/A</v>
      </c>
      <c r="L62" s="46" t="e">
        <f t="shared" ca="1" si="15"/>
        <v>#N/A</v>
      </c>
      <c r="M62" s="46" t="e">
        <f t="shared" ca="1" si="15"/>
        <v>#N/A</v>
      </c>
      <c r="N62" s="46" t="e">
        <f t="shared" ca="1" si="15"/>
        <v>#N/A</v>
      </c>
      <c r="O62" s="46" t="e">
        <f t="shared" ca="1" si="15"/>
        <v>#N/A</v>
      </c>
      <c r="P62" s="46" t="e">
        <f t="shared" ca="1" si="15"/>
        <v>#N/A</v>
      </c>
      <c r="Q62" s="46" t="e">
        <f t="shared" ca="1" si="15"/>
        <v>#N/A</v>
      </c>
      <c r="R62" s="46" t="e">
        <f t="shared" ca="1" si="15"/>
        <v>#N/A</v>
      </c>
      <c r="S62" s="46" t="e">
        <f t="shared" ca="1" si="15"/>
        <v>#N/A</v>
      </c>
      <c r="T62" s="46" t="e">
        <f t="shared" ca="1" si="15"/>
        <v>#N/A</v>
      </c>
      <c r="U62" s="46" t="e">
        <f t="shared" ca="1" si="15"/>
        <v>#N/A</v>
      </c>
      <c r="V62" s="46" t="e">
        <f t="shared" ca="1" si="15"/>
        <v>#N/A</v>
      </c>
      <c r="W62" s="46" t="e">
        <f t="shared" ca="1" si="15"/>
        <v>#N/A</v>
      </c>
      <c r="X62" s="46" t="e">
        <f t="shared" ca="1" si="15"/>
        <v>#N/A</v>
      </c>
      <c r="Y62" s="46" t="e">
        <f t="shared" ca="1" si="16"/>
        <v>#N/A</v>
      </c>
      <c r="AA62" s="45" t="e">
        <f ca="1">SUM(E62:Y62)</f>
        <v>#N/A</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4" t="e">
        <f t="shared" si="13"/>
        <v>#N/A</v>
      </c>
      <c r="B63" s="147" t="e">
        <f t="shared" si="14"/>
        <v>#N/A</v>
      </c>
      <c r="C63" s="20" t="str">
        <f t="shared" si="17"/>
        <v>Small Off</v>
      </c>
      <c r="D63" s="20" t="str">
        <f t="shared" si="18"/>
        <v>DHP-New-Small Off</v>
      </c>
      <c r="E63" s="46" t="e">
        <f t="shared" ca="1" si="15"/>
        <v>#N/A</v>
      </c>
      <c r="F63" s="46" t="e">
        <f t="shared" ca="1" si="15"/>
        <v>#N/A</v>
      </c>
      <c r="G63" s="46" t="e">
        <f t="shared" ca="1" si="15"/>
        <v>#N/A</v>
      </c>
      <c r="H63" s="46" t="e">
        <f t="shared" ca="1" si="15"/>
        <v>#N/A</v>
      </c>
      <c r="I63" s="46" t="e">
        <f t="shared" ca="1" si="15"/>
        <v>#N/A</v>
      </c>
      <c r="J63" s="46" t="e">
        <f t="shared" ca="1" si="15"/>
        <v>#N/A</v>
      </c>
      <c r="K63" s="46" t="e">
        <f t="shared" ca="1" si="15"/>
        <v>#N/A</v>
      </c>
      <c r="L63" s="46" t="e">
        <f t="shared" ca="1" si="15"/>
        <v>#N/A</v>
      </c>
      <c r="M63" s="46" t="e">
        <f t="shared" ca="1" si="15"/>
        <v>#N/A</v>
      </c>
      <c r="N63" s="46" t="e">
        <f t="shared" ca="1" si="15"/>
        <v>#N/A</v>
      </c>
      <c r="O63" s="46" t="e">
        <f t="shared" ca="1" si="15"/>
        <v>#N/A</v>
      </c>
      <c r="P63" s="46" t="e">
        <f t="shared" ca="1" si="15"/>
        <v>#N/A</v>
      </c>
      <c r="Q63" s="46" t="e">
        <f t="shared" ca="1" si="15"/>
        <v>#N/A</v>
      </c>
      <c r="R63" s="46" t="e">
        <f t="shared" ca="1" si="15"/>
        <v>#N/A</v>
      </c>
      <c r="S63" s="46" t="e">
        <f t="shared" ca="1" si="15"/>
        <v>#N/A</v>
      </c>
      <c r="T63" s="46" t="e">
        <f t="shared" ca="1" si="15"/>
        <v>#N/A</v>
      </c>
      <c r="U63" s="46" t="e">
        <f t="shared" ca="1" si="15"/>
        <v>#N/A</v>
      </c>
      <c r="V63" s="46" t="e">
        <f t="shared" ca="1" si="15"/>
        <v>#N/A</v>
      </c>
      <c r="W63" s="46" t="e">
        <f t="shared" ca="1" si="15"/>
        <v>#N/A</v>
      </c>
      <c r="X63" s="46" t="e">
        <f t="shared" ca="1" si="15"/>
        <v>#N/A</v>
      </c>
      <c r="Y63" s="46" t="e">
        <f t="shared" ca="1" si="16"/>
        <v>#N/A</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4" t="e">
        <f t="shared" si="13"/>
        <v>#N/A</v>
      </c>
      <c r="B64" s="147" t="e">
        <f t="shared" si="14"/>
        <v>#N/A</v>
      </c>
      <c r="C64" s="20" t="str">
        <f t="shared" si="17"/>
        <v>XLarge Ret</v>
      </c>
      <c r="D64" s="20" t="str">
        <f t="shared" si="18"/>
        <v>DHP-New-XLarge Ret</v>
      </c>
      <c r="E64" s="46" t="e">
        <f t="shared" ca="1" si="15"/>
        <v>#N/A</v>
      </c>
      <c r="F64" s="46" t="e">
        <f t="shared" ca="1" si="15"/>
        <v>#N/A</v>
      </c>
      <c r="G64" s="46" t="e">
        <f t="shared" ca="1" si="15"/>
        <v>#N/A</v>
      </c>
      <c r="H64" s="46" t="e">
        <f t="shared" ca="1" si="15"/>
        <v>#N/A</v>
      </c>
      <c r="I64" s="46" t="e">
        <f t="shared" ca="1" si="15"/>
        <v>#N/A</v>
      </c>
      <c r="J64" s="46" t="e">
        <f t="shared" ca="1" si="15"/>
        <v>#N/A</v>
      </c>
      <c r="K64" s="46" t="e">
        <f t="shared" ca="1" si="15"/>
        <v>#N/A</v>
      </c>
      <c r="L64" s="46" t="e">
        <f t="shared" ca="1" si="15"/>
        <v>#N/A</v>
      </c>
      <c r="M64" s="46" t="e">
        <f t="shared" ca="1" si="15"/>
        <v>#N/A</v>
      </c>
      <c r="N64" s="46" t="e">
        <f t="shared" ca="1" si="15"/>
        <v>#N/A</v>
      </c>
      <c r="O64" s="46" t="e">
        <f t="shared" ca="1" si="15"/>
        <v>#N/A</v>
      </c>
      <c r="P64" s="46" t="e">
        <f t="shared" ca="1" si="15"/>
        <v>#N/A</v>
      </c>
      <c r="Q64" s="46" t="e">
        <f t="shared" ca="1" si="15"/>
        <v>#N/A</v>
      </c>
      <c r="R64" s="46" t="e">
        <f t="shared" ca="1" si="15"/>
        <v>#N/A</v>
      </c>
      <c r="S64" s="46" t="e">
        <f t="shared" ca="1" si="15"/>
        <v>#N/A</v>
      </c>
      <c r="T64" s="46" t="e">
        <f t="shared" ca="1" si="15"/>
        <v>#N/A</v>
      </c>
      <c r="U64" s="46" t="e">
        <f t="shared" ca="1" si="15"/>
        <v>#N/A</v>
      </c>
      <c r="V64" s="46" t="e">
        <f t="shared" ca="1" si="15"/>
        <v>#N/A</v>
      </c>
      <c r="W64" s="46" t="e">
        <f t="shared" ca="1" si="15"/>
        <v>#N/A</v>
      </c>
      <c r="X64" s="46" t="e">
        <f t="shared" ca="1" si="15"/>
        <v>#N/A</v>
      </c>
      <c r="Y64" s="46" t="e">
        <f t="shared" ca="1" si="16"/>
        <v>#N/A</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4" t="e">
        <f t="shared" si="13"/>
        <v>#N/A</v>
      </c>
      <c r="B65" s="147" t="e">
        <f t="shared" si="14"/>
        <v>#N/A</v>
      </c>
      <c r="C65" s="20" t="str">
        <f t="shared" si="17"/>
        <v>Large Ret</v>
      </c>
      <c r="D65" s="20" t="str">
        <f t="shared" si="18"/>
        <v>DHP-New-Large Ret</v>
      </c>
      <c r="E65" s="46" t="e">
        <f t="shared" ca="1" si="15"/>
        <v>#N/A</v>
      </c>
      <c r="F65" s="46" t="e">
        <f t="shared" ca="1" si="15"/>
        <v>#N/A</v>
      </c>
      <c r="G65" s="46" t="e">
        <f t="shared" ca="1" si="15"/>
        <v>#N/A</v>
      </c>
      <c r="H65" s="46" t="e">
        <f t="shared" ca="1" si="15"/>
        <v>#N/A</v>
      </c>
      <c r="I65" s="46" t="e">
        <f t="shared" ca="1" si="15"/>
        <v>#N/A</v>
      </c>
      <c r="J65" s="46" t="e">
        <f t="shared" ca="1" si="15"/>
        <v>#N/A</v>
      </c>
      <c r="K65" s="46" t="e">
        <f t="shared" ca="1" si="15"/>
        <v>#N/A</v>
      </c>
      <c r="L65" s="46" t="e">
        <f t="shared" ca="1" si="15"/>
        <v>#N/A</v>
      </c>
      <c r="M65" s="46" t="e">
        <f t="shared" ca="1" si="15"/>
        <v>#N/A</v>
      </c>
      <c r="N65" s="46" t="e">
        <f t="shared" ca="1" si="15"/>
        <v>#N/A</v>
      </c>
      <c r="O65" s="46" t="e">
        <f t="shared" ca="1" si="15"/>
        <v>#N/A</v>
      </c>
      <c r="P65" s="46" t="e">
        <f t="shared" ca="1" si="15"/>
        <v>#N/A</v>
      </c>
      <c r="Q65" s="46" t="e">
        <f t="shared" ca="1" si="15"/>
        <v>#N/A</v>
      </c>
      <c r="R65" s="46" t="e">
        <f t="shared" ca="1" si="15"/>
        <v>#N/A</v>
      </c>
      <c r="S65" s="46" t="e">
        <f t="shared" ca="1" si="15"/>
        <v>#N/A</v>
      </c>
      <c r="T65" s="46" t="e">
        <f t="shared" ca="1" si="15"/>
        <v>#N/A</v>
      </c>
      <c r="U65" s="46" t="e">
        <f t="shared" ca="1" si="15"/>
        <v>#N/A</v>
      </c>
      <c r="V65" s="46" t="e">
        <f t="shared" ca="1" si="15"/>
        <v>#N/A</v>
      </c>
      <c r="W65" s="46" t="e">
        <f t="shared" ca="1" si="15"/>
        <v>#N/A</v>
      </c>
      <c r="X65" s="46" t="e">
        <f t="shared" ca="1" si="15"/>
        <v>#N/A</v>
      </c>
      <c r="Y65" s="46" t="e">
        <f t="shared" ca="1" si="16"/>
        <v>#N/A</v>
      </c>
      <c r="AA65" s="45" t="e">
        <f ca="1">SUM(E65:Y65)</f>
        <v>#N/A</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4" t="e">
        <f t="shared" si="13"/>
        <v>#N/A</v>
      </c>
      <c r="B66" s="147" t="e">
        <f t="shared" si="14"/>
        <v>#N/A</v>
      </c>
      <c r="C66" s="20" t="str">
        <f t="shared" si="17"/>
        <v>Medium Ret</v>
      </c>
      <c r="D66" s="20" t="str">
        <f t="shared" si="18"/>
        <v>DHP-New-Medium Ret</v>
      </c>
      <c r="E66" s="46" t="e">
        <f t="shared" ca="1" si="15"/>
        <v>#N/A</v>
      </c>
      <c r="F66" s="46" t="e">
        <f t="shared" ca="1" si="15"/>
        <v>#N/A</v>
      </c>
      <c r="G66" s="46" t="e">
        <f t="shared" ca="1" si="15"/>
        <v>#N/A</v>
      </c>
      <c r="H66" s="46" t="e">
        <f t="shared" ca="1" si="15"/>
        <v>#N/A</v>
      </c>
      <c r="I66" s="46" t="e">
        <f t="shared" ca="1" si="15"/>
        <v>#N/A</v>
      </c>
      <c r="J66" s="46" t="e">
        <f t="shared" ca="1" si="15"/>
        <v>#N/A</v>
      </c>
      <c r="K66" s="46" t="e">
        <f t="shared" ca="1" si="15"/>
        <v>#N/A</v>
      </c>
      <c r="L66" s="46" t="e">
        <f t="shared" ca="1" si="15"/>
        <v>#N/A</v>
      </c>
      <c r="M66" s="46" t="e">
        <f t="shared" ca="1" si="15"/>
        <v>#N/A</v>
      </c>
      <c r="N66" s="46" t="e">
        <f t="shared" ca="1" si="15"/>
        <v>#N/A</v>
      </c>
      <c r="O66" s="46" t="e">
        <f t="shared" ca="1" si="15"/>
        <v>#N/A</v>
      </c>
      <c r="P66" s="46" t="e">
        <f t="shared" ca="1" si="15"/>
        <v>#N/A</v>
      </c>
      <c r="Q66" s="46" t="e">
        <f t="shared" ca="1" si="15"/>
        <v>#N/A</v>
      </c>
      <c r="R66" s="46" t="e">
        <f t="shared" ca="1" si="15"/>
        <v>#N/A</v>
      </c>
      <c r="S66" s="46" t="e">
        <f t="shared" ca="1" si="15"/>
        <v>#N/A</v>
      </c>
      <c r="T66" s="46" t="e">
        <f t="shared" ca="1" si="15"/>
        <v>#N/A</v>
      </c>
      <c r="U66" s="46" t="e">
        <f t="shared" ca="1" si="15"/>
        <v>#N/A</v>
      </c>
      <c r="V66" s="46" t="e">
        <f t="shared" ca="1" si="15"/>
        <v>#N/A</v>
      </c>
      <c r="W66" s="46" t="e">
        <f t="shared" ca="1" si="15"/>
        <v>#N/A</v>
      </c>
      <c r="X66" s="46" t="e">
        <f t="shared" ca="1" si="15"/>
        <v>#N/A</v>
      </c>
      <c r="Y66" s="46" t="e">
        <f t="shared" ca="1" si="16"/>
        <v>#N/A</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4" t="e">
        <f t="shared" si="13"/>
        <v>#N/A</v>
      </c>
      <c r="B67" s="147" t="e">
        <f t="shared" si="14"/>
        <v>#N/A</v>
      </c>
      <c r="C67" s="20" t="str">
        <f t="shared" si="17"/>
        <v>Small Ret</v>
      </c>
      <c r="D67" s="20" t="str">
        <f t="shared" si="18"/>
        <v>DHP-New-Small Ret</v>
      </c>
      <c r="E67" s="46" t="e">
        <f t="shared" ca="1" si="15"/>
        <v>#N/A</v>
      </c>
      <c r="F67" s="46" t="e">
        <f t="shared" ca="1" si="15"/>
        <v>#N/A</v>
      </c>
      <c r="G67" s="46" t="e">
        <f t="shared" ca="1" si="15"/>
        <v>#N/A</v>
      </c>
      <c r="H67" s="46" t="e">
        <f t="shared" ca="1" si="15"/>
        <v>#N/A</v>
      </c>
      <c r="I67" s="46" t="e">
        <f t="shared" ca="1" si="15"/>
        <v>#N/A</v>
      </c>
      <c r="J67" s="46" t="e">
        <f t="shared" ca="1" si="15"/>
        <v>#N/A</v>
      </c>
      <c r="K67" s="46" t="e">
        <f t="shared" ca="1" si="15"/>
        <v>#N/A</v>
      </c>
      <c r="L67" s="46" t="e">
        <f t="shared" ca="1" si="15"/>
        <v>#N/A</v>
      </c>
      <c r="M67" s="46" t="e">
        <f t="shared" ca="1" si="15"/>
        <v>#N/A</v>
      </c>
      <c r="N67" s="46" t="e">
        <f t="shared" ca="1" si="15"/>
        <v>#N/A</v>
      </c>
      <c r="O67" s="46" t="e">
        <f t="shared" ca="1" si="15"/>
        <v>#N/A</v>
      </c>
      <c r="P67" s="46" t="e">
        <f t="shared" ca="1" si="15"/>
        <v>#N/A</v>
      </c>
      <c r="Q67" s="46" t="e">
        <f t="shared" ca="1" si="15"/>
        <v>#N/A</v>
      </c>
      <c r="R67" s="46" t="e">
        <f t="shared" ca="1" si="15"/>
        <v>#N/A</v>
      </c>
      <c r="S67" s="46" t="e">
        <f t="shared" ca="1" si="15"/>
        <v>#N/A</v>
      </c>
      <c r="T67" s="46" t="e">
        <f t="shared" ca="1" si="15"/>
        <v>#N/A</v>
      </c>
      <c r="U67" s="46" t="e">
        <f t="shared" ca="1" si="15"/>
        <v>#N/A</v>
      </c>
      <c r="V67" s="46" t="e">
        <f t="shared" ca="1" si="15"/>
        <v>#N/A</v>
      </c>
      <c r="W67" s="46" t="e">
        <f t="shared" ca="1" si="15"/>
        <v>#N/A</v>
      </c>
      <c r="X67" s="46" t="e">
        <f t="shared" ca="1" si="15"/>
        <v>#N/A</v>
      </c>
      <c r="Y67" s="46" t="e">
        <f t="shared" ca="1" si="16"/>
        <v>#N/A</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4" t="e">
        <f t="shared" si="13"/>
        <v>#N/A</v>
      </c>
      <c r="B68" s="147" t="e">
        <f t="shared" si="14"/>
        <v>#N/A</v>
      </c>
      <c r="C68" s="20" t="str">
        <f t="shared" si="17"/>
        <v>School K-12</v>
      </c>
      <c r="D68" s="20" t="str">
        <f t="shared" si="18"/>
        <v>DHP-New-School K-12</v>
      </c>
      <c r="E68" s="46" t="e">
        <f t="shared" ca="1" si="15"/>
        <v>#N/A</v>
      </c>
      <c r="F68" s="46" t="e">
        <f t="shared" ca="1" si="15"/>
        <v>#N/A</v>
      </c>
      <c r="G68" s="46" t="e">
        <f t="shared" ca="1" si="15"/>
        <v>#N/A</v>
      </c>
      <c r="H68" s="46" t="e">
        <f t="shared" ca="1" si="15"/>
        <v>#N/A</v>
      </c>
      <c r="I68" s="46" t="e">
        <f t="shared" ca="1" si="15"/>
        <v>#N/A</v>
      </c>
      <c r="J68" s="46" t="e">
        <f t="shared" ca="1" si="15"/>
        <v>#N/A</v>
      </c>
      <c r="K68" s="46" t="e">
        <f t="shared" ca="1" si="15"/>
        <v>#N/A</v>
      </c>
      <c r="L68" s="46" t="e">
        <f t="shared" ca="1" si="15"/>
        <v>#N/A</v>
      </c>
      <c r="M68" s="46" t="e">
        <f t="shared" ca="1" si="15"/>
        <v>#N/A</v>
      </c>
      <c r="N68" s="46" t="e">
        <f t="shared" ca="1" si="15"/>
        <v>#N/A</v>
      </c>
      <c r="O68" s="46" t="e">
        <f t="shared" ca="1" si="15"/>
        <v>#N/A</v>
      </c>
      <c r="P68" s="46" t="e">
        <f t="shared" ca="1" si="15"/>
        <v>#N/A</v>
      </c>
      <c r="Q68" s="46" t="e">
        <f t="shared" ca="1" si="15"/>
        <v>#N/A</v>
      </c>
      <c r="R68" s="46" t="e">
        <f t="shared" ca="1" si="15"/>
        <v>#N/A</v>
      </c>
      <c r="S68" s="46" t="e">
        <f t="shared" ca="1" si="15"/>
        <v>#N/A</v>
      </c>
      <c r="T68" s="46" t="e">
        <f t="shared" ca="1" si="15"/>
        <v>#N/A</v>
      </c>
      <c r="U68" s="46" t="e">
        <f t="shared" ca="1" si="15"/>
        <v>#N/A</v>
      </c>
      <c r="V68" s="46" t="e">
        <f t="shared" ca="1" si="15"/>
        <v>#N/A</v>
      </c>
      <c r="W68" s="46" t="e">
        <f t="shared" ca="1" si="15"/>
        <v>#N/A</v>
      </c>
      <c r="X68" s="46" t="e">
        <f t="shared" ca="1" si="15"/>
        <v>#N/A</v>
      </c>
      <c r="Y68" s="46" t="e">
        <f t="shared" ca="1" si="16"/>
        <v>#N/A</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4" t="e">
        <f t="shared" si="13"/>
        <v>#N/A</v>
      </c>
      <c r="B69" s="147" t="e">
        <f t="shared" si="14"/>
        <v>#N/A</v>
      </c>
      <c r="C69" s="20" t="str">
        <f t="shared" si="17"/>
        <v>University</v>
      </c>
      <c r="D69" s="20" t="str">
        <f t="shared" si="18"/>
        <v>DHP-New-University</v>
      </c>
      <c r="E69" s="46" t="e">
        <f t="shared" ca="1" si="15"/>
        <v>#N/A</v>
      </c>
      <c r="F69" s="46" t="e">
        <f t="shared" ca="1" si="15"/>
        <v>#N/A</v>
      </c>
      <c r="G69" s="46" t="e">
        <f t="shared" ca="1" si="15"/>
        <v>#N/A</v>
      </c>
      <c r="H69" s="46" t="e">
        <f t="shared" ca="1" si="15"/>
        <v>#N/A</v>
      </c>
      <c r="I69" s="46" t="e">
        <f t="shared" ca="1" si="15"/>
        <v>#N/A</v>
      </c>
      <c r="J69" s="46" t="e">
        <f t="shared" ca="1" si="15"/>
        <v>#N/A</v>
      </c>
      <c r="K69" s="46" t="e">
        <f t="shared" ca="1" si="15"/>
        <v>#N/A</v>
      </c>
      <c r="L69" s="46" t="e">
        <f t="shared" ca="1" si="15"/>
        <v>#N/A</v>
      </c>
      <c r="M69" s="46" t="e">
        <f t="shared" ca="1" si="15"/>
        <v>#N/A</v>
      </c>
      <c r="N69" s="46" t="e">
        <f t="shared" ca="1" si="15"/>
        <v>#N/A</v>
      </c>
      <c r="O69" s="46" t="e">
        <f t="shared" ca="1" si="15"/>
        <v>#N/A</v>
      </c>
      <c r="P69" s="46" t="e">
        <f t="shared" ca="1" si="15"/>
        <v>#N/A</v>
      </c>
      <c r="Q69" s="46" t="e">
        <f t="shared" ca="1" si="15"/>
        <v>#N/A</v>
      </c>
      <c r="R69" s="46" t="e">
        <f t="shared" ca="1" si="15"/>
        <v>#N/A</v>
      </c>
      <c r="S69" s="46" t="e">
        <f t="shared" ca="1" si="15"/>
        <v>#N/A</v>
      </c>
      <c r="T69" s="46" t="e">
        <f t="shared" ca="1" si="15"/>
        <v>#N/A</v>
      </c>
      <c r="U69" s="46" t="e">
        <f t="shared" ca="1" si="15"/>
        <v>#N/A</v>
      </c>
      <c r="V69" s="46" t="e">
        <f t="shared" ca="1" si="15"/>
        <v>#N/A</v>
      </c>
      <c r="W69" s="46" t="e">
        <f t="shared" ca="1" si="15"/>
        <v>#N/A</v>
      </c>
      <c r="X69" s="46" t="e">
        <f t="shared" ca="1" si="15"/>
        <v>#N/A</v>
      </c>
      <c r="Y69" s="46" t="e">
        <f t="shared" ca="1" si="16"/>
        <v>#N/A</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4" t="e">
        <f t="shared" si="13"/>
        <v>#N/A</v>
      </c>
      <c r="B70" s="147" t="e">
        <f t="shared" si="14"/>
        <v>#N/A</v>
      </c>
      <c r="C70" s="20" t="str">
        <f t="shared" si="17"/>
        <v>Warehouse</v>
      </c>
      <c r="D70" s="20" t="str">
        <f t="shared" si="18"/>
        <v>DHP-New-Warehouse</v>
      </c>
      <c r="E70" s="46" t="e">
        <f t="shared" ca="1" si="15"/>
        <v>#N/A</v>
      </c>
      <c r="F70" s="46" t="e">
        <f t="shared" ca="1" si="15"/>
        <v>#N/A</v>
      </c>
      <c r="G70" s="46" t="e">
        <f t="shared" ca="1" si="15"/>
        <v>#N/A</v>
      </c>
      <c r="H70" s="46" t="e">
        <f t="shared" ca="1" si="15"/>
        <v>#N/A</v>
      </c>
      <c r="I70" s="46" t="e">
        <f t="shared" ca="1" si="15"/>
        <v>#N/A</v>
      </c>
      <c r="J70" s="46" t="e">
        <f t="shared" ca="1" si="15"/>
        <v>#N/A</v>
      </c>
      <c r="K70" s="46" t="e">
        <f t="shared" ca="1" si="15"/>
        <v>#N/A</v>
      </c>
      <c r="L70" s="46" t="e">
        <f t="shared" ca="1" si="15"/>
        <v>#N/A</v>
      </c>
      <c r="M70" s="46" t="e">
        <f t="shared" ca="1" si="15"/>
        <v>#N/A</v>
      </c>
      <c r="N70" s="46" t="e">
        <f t="shared" ca="1" si="15"/>
        <v>#N/A</v>
      </c>
      <c r="O70" s="46" t="e">
        <f t="shared" ca="1" si="15"/>
        <v>#N/A</v>
      </c>
      <c r="P70" s="46" t="e">
        <f t="shared" ca="1" si="15"/>
        <v>#N/A</v>
      </c>
      <c r="Q70" s="46" t="e">
        <f t="shared" ca="1" si="15"/>
        <v>#N/A</v>
      </c>
      <c r="R70" s="46" t="e">
        <f t="shared" ca="1" si="15"/>
        <v>#N/A</v>
      </c>
      <c r="S70" s="46" t="e">
        <f t="shared" ca="1" si="15"/>
        <v>#N/A</v>
      </c>
      <c r="T70" s="46" t="e">
        <f t="shared" ca="1" si="15"/>
        <v>#N/A</v>
      </c>
      <c r="U70" s="46" t="e">
        <f t="shared" ca="1" si="15"/>
        <v>#N/A</v>
      </c>
      <c r="V70" s="46" t="e">
        <f t="shared" ca="1" si="15"/>
        <v>#N/A</v>
      </c>
      <c r="W70" s="46" t="e">
        <f t="shared" ca="1" si="15"/>
        <v>#N/A</v>
      </c>
      <c r="X70" s="46" t="e">
        <f t="shared" ca="1" si="15"/>
        <v>#N/A</v>
      </c>
      <c r="Y70" s="46" t="e">
        <f t="shared" ca="1" si="16"/>
        <v>#N/A</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4" t="e">
        <f t="shared" si="13"/>
        <v>#N/A</v>
      </c>
      <c r="B71" s="147" t="e">
        <f t="shared" si="14"/>
        <v>#N/A</v>
      </c>
      <c r="C71" s="20" t="str">
        <f t="shared" si="17"/>
        <v>Supermarket</v>
      </c>
      <c r="D71" s="20" t="str">
        <f t="shared" si="18"/>
        <v>DHP-New-Supermarket</v>
      </c>
      <c r="E71" s="46" t="e">
        <f t="shared" ca="1" si="15"/>
        <v>#N/A</v>
      </c>
      <c r="F71" s="46" t="e">
        <f t="shared" ca="1" si="15"/>
        <v>#N/A</v>
      </c>
      <c r="G71" s="46" t="e">
        <f t="shared" ca="1" si="15"/>
        <v>#N/A</v>
      </c>
      <c r="H71" s="46" t="e">
        <f t="shared" ca="1" si="15"/>
        <v>#N/A</v>
      </c>
      <c r="I71" s="46" t="e">
        <f t="shared" ca="1" si="15"/>
        <v>#N/A</v>
      </c>
      <c r="J71" s="46" t="e">
        <f t="shared" ca="1" si="15"/>
        <v>#N/A</v>
      </c>
      <c r="K71" s="46" t="e">
        <f t="shared" ca="1" si="15"/>
        <v>#N/A</v>
      </c>
      <c r="L71" s="46" t="e">
        <f t="shared" ca="1" si="15"/>
        <v>#N/A</v>
      </c>
      <c r="M71" s="46" t="e">
        <f t="shared" ca="1" si="15"/>
        <v>#N/A</v>
      </c>
      <c r="N71" s="46" t="e">
        <f t="shared" ca="1" si="15"/>
        <v>#N/A</v>
      </c>
      <c r="O71" s="46" t="e">
        <f t="shared" ca="1" si="15"/>
        <v>#N/A</v>
      </c>
      <c r="P71" s="46" t="e">
        <f t="shared" ca="1" si="15"/>
        <v>#N/A</v>
      </c>
      <c r="Q71" s="46" t="e">
        <f t="shared" ca="1" si="15"/>
        <v>#N/A</v>
      </c>
      <c r="R71" s="46" t="e">
        <f t="shared" ca="1" si="15"/>
        <v>#N/A</v>
      </c>
      <c r="S71" s="46" t="e">
        <f t="shared" ca="1" si="15"/>
        <v>#N/A</v>
      </c>
      <c r="T71" s="46" t="e">
        <f t="shared" ca="1" si="15"/>
        <v>#N/A</v>
      </c>
      <c r="U71" s="46" t="e">
        <f t="shared" ca="1" si="15"/>
        <v>#N/A</v>
      </c>
      <c r="V71" s="46" t="e">
        <f t="shared" ca="1" si="15"/>
        <v>#N/A</v>
      </c>
      <c r="W71" s="46" t="e">
        <f t="shared" ca="1" si="15"/>
        <v>#N/A</v>
      </c>
      <c r="X71" s="46" t="e">
        <f t="shared" ca="1" si="15"/>
        <v>#N/A</v>
      </c>
      <c r="Y71" s="46" t="e">
        <f t="shared" ca="1" si="16"/>
        <v>#N/A</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4" t="e">
        <f t="shared" si="13"/>
        <v>#N/A</v>
      </c>
      <c r="B72" s="147" t="e">
        <f t="shared" si="14"/>
        <v>#N/A</v>
      </c>
      <c r="C72" s="20" t="str">
        <f t="shared" si="17"/>
        <v>MiniMart</v>
      </c>
      <c r="D72" s="20" t="str">
        <f t="shared" si="18"/>
        <v>DHP-New-MiniMart</v>
      </c>
      <c r="E72" s="46" t="e">
        <f t="shared" ca="1" si="15"/>
        <v>#N/A</v>
      </c>
      <c r="F72" s="46" t="e">
        <f t="shared" ca="1" si="15"/>
        <v>#N/A</v>
      </c>
      <c r="G72" s="46" t="e">
        <f t="shared" ca="1" si="15"/>
        <v>#N/A</v>
      </c>
      <c r="H72" s="46" t="e">
        <f t="shared" ca="1" si="15"/>
        <v>#N/A</v>
      </c>
      <c r="I72" s="46" t="e">
        <f t="shared" ca="1" si="15"/>
        <v>#N/A</v>
      </c>
      <c r="J72" s="46" t="e">
        <f t="shared" ca="1" si="15"/>
        <v>#N/A</v>
      </c>
      <c r="K72" s="46" t="e">
        <f t="shared" ca="1" si="15"/>
        <v>#N/A</v>
      </c>
      <c r="L72" s="46" t="e">
        <f t="shared" ca="1" si="15"/>
        <v>#N/A</v>
      </c>
      <c r="M72" s="46" t="e">
        <f t="shared" ca="1" si="15"/>
        <v>#N/A</v>
      </c>
      <c r="N72" s="46" t="e">
        <f t="shared" ca="1" si="15"/>
        <v>#N/A</v>
      </c>
      <c r="O72" s="46" t="e">
        <f t="shared" ca="1" si="15"/>
        <v>#N/A</v>
      </c>
      <c r="P72" s="46" t="e">
        <f t="shared" ca="1" si="15"/>
        <v>#N/A</v>
      </c>
      <c r="Q72" s="46" t="e">
        <f t="shared" ca="1" si="15"/>
        <v>#N/A</v>
      </c>
      <c r="R72" s="46" t="e">
        <f t="shared" ca="1" si="15"/>
        <v>#N/A</v>
      </c>
      <c r="S72" s="46" t="e">
        <f t="shared" ca="1" si="15"/>
        <v>#N/A</v>
      </c>
      <c r="T72" s="46" t="e">
        <f t="shared" ca="1" si="15"/>
        <v>#N/A</v>
      </c>
      <c r="U72" s="46" t="e">
        <f t="shared" ca="1" si="15"/>
        <v>#N/A</v>
      </c>
      <c r="V72" s="46" t="e">
        <f t="shared" ca="1" si="15"/>
        <v>#N/A</v>
      </c>
      <c r="W72" s="46" t="e">
        <f t="shared" ca="1" si="15"/>
        <v>#N/A</v>
      </c>
      <c r="X72" s="46" t="e">
        <f t="shared" ca="1" si="15"/>
        <v>#N/A</v>
      </c>
      <c r="Y72" s="46" t="e">
        <f t="shared" ca="1" si="16"/>
        <v>#N/A</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4" t="e">
        <f t="shared" si="13"/>
        <v>#N/A</v>
      </c>
      <c r="B73" s="147" t="e">
        <f t="shared" si="14"/>
        <v>#N/A</v>
      </c>
      <c r="C73" s="20" t="str">
        <f t="shared" si="17"/>
        <v>Restaurant</v>
      </c>
      <c r="D73" s="20" t="str">
        <f t="shared" si="18"/>
        <v>DHP-New-Restaurant</v>
      </c>
      <c r="E73" s="46" t="e">
        <f t="shared" ca="1" si="15"/>
        <v>#N/A</v>
      </c>
      <c r="F73" s="46" t="e">
        <f t="shared" ca="1" si="15"/>
        <v>#N/A</v>
      </c>
      <c r="G73" s="46" t="e">
        <f t="shared" ca="1" si="15"/>
        <v>#N/A</v>
      </c>
      <c r="H73" s="46" t="e">
        <f t="shared" ca="1" si="15"/>
        <v>#N/A</v>
      </c>
      <c r="I73" s="46" t="e">
        <f t="shared" ca="1" si="15"/>
        <v>#N/A</v>
      </c>
      <c r="J73" s="46" t="e">
        <f t="shared" ca="1" si="15"/>
        <v>#N/A</v>
      </c>
      <c r="K73" s="46" t="e">
        <f t="shared" ca="1" si="15"/>
        <v>#N/A</v>
      </c>
      <c r="L73" s="46" t="e">
        <f t="shared" ca="1" si="15"/>
        <v>#N/A</v>
      </c>
      <c r="M73" s="46" t="e">
        <f t="shared" ca="1" si="15"/>
        <v>#N/A</v>
      </c>
      <c r="N73" s="46" t="e">
        <f t="shared" ca="1" si="15"/>
        <v>#N/A</v>
      </c>
      <c r="O73" s="46" t="e">
        <f t="shared" ca="1" si="15"/>
        <v>#N/A</v>
      </c>
      <c r="P73" s="46" t="e">
        <f t="shared" ca="1" si="15"/>
        <v>#N/A</v>
      </c>
      <c r="Q73" s="46" t="e">
        <f t="shared" ca="1" si="15"/>
        <v>#N/A</v>
      </c>
      <c r="R73" s="46" t="e">
        <f t="shared" ca="1" si="15"/>
        <v>#N/A</v>
      </c>
      <c r="S73" s="46" t="e">
        <f t="shared" ca="1" si="15"/>
        <v>#N/A</v>
      </c>
      <c r="T73" s="46" t="e">
        <f ca="1">T48*$A73*1000/8760</f>
        <v>#N/A</v>
      </c>
      <c r="U73" s="46" t="e">
        <f ca="1">U48*$A73*1000/8760</f>
        <v>#N/A</v>
      </c>
      <c r="V73" s="46" t="e">
        <f ca="1">V48*$A73*1000/8760</f>
        <v>#N/A</v>
      </c>
      <c r="W73" s="46" t="e">
        <f ca="1">W48*$A73*1000/8760</f>
        <v>#N/A</v>
      </c>
      <c r="X73" s="46" t="e">
        <f ca="1">X48*$A73*1000/8760</f>
        <v>#N/A</v>
      </c>
      <c r="Y73" s="46" t="e">
        <f t="shared" ca="1" si="16"/>
        <v>#N/A</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4" t="e">
        <f t="shared" si="13"/>
        <v>#N/A</v>
      </c>
      <c r="B74" s="147" t="e">
        <f t="shared" si="14"/>
        <v>#N/A</v>
      </c>
      <c r="C74" s="20" t="str">
        <f t="shared" si="17"/>
        <v>Lodging</v>
      </c>
      <c r="D74" s="20" t="str">
        <f t="shared" si="18"/>
        <v>DHP-New-Lodging</v>
      </c>
      <c r="E74" s="46" t="e">
        <f t="shared" ref="E74:X78" ca="1" si="19">E49*$A74*1000/8760</f>
        <v>#N/A</v>
      </c>
      <c r="F74" s="46" t="e">
        <f t="shared" ca="1" si="19"/>
        <v>#N/A</v>
      </c>
      <c r="G74" s="46" t="e">
        <f t="shared" ca="1" si="19"/>
        <v>#N/A</v>
      </c>
      <c r="H74" s="46" t="e">
        <f t="shared" ca="1" si="19"/>
        <v>#N/A</v>
      </c>
      <c r="I74" s="46" t="e">
        <f t="shared" ca="1" si="19"/>
        <v>#N/A</v>
      </c>
      <c r="J74" s="46" t="e">
        <f t="shared" ca="1" si="19"/>
        <v>#N/A</v>
      </c>
      <c r="K74" s="46" t="e">
        <f t="shared" ca="1" si="19"/>
        <v>#N/A</v>
      </c>
      <c r="L74" s="46" t="e">
        <f t="shared" ca="1" si="19"/>
        <v>#N/A</v>
      </c>
      <c r="M74" s="46" t="e">
        <f t="shared" ca="1" si="19"/>
        <v>#N/A</v>
      </c>
      <c r="N74" s="46" t="e">
        <f t="shared" ca="1" si="19"/>
        <v>#N/A</v>
      </c>
      <c r="O74" s="46" t="e">
        <f t="shared" ca="1" si="19"/>
        <v>#N/A</v>
      </c>
      <c r="P74" s="46" t="e">
        <f t="shared" ca="1" si="19"/>
        <v>#N/A</v>
      </c>
      <c r="Q74" s="46" t="e">
        <f t="shared" ca="1" si="19"/>
        <v>#N/A</v>
      </c>
      <c r="R74" s="46" t="e">
        <f t="shared" ca="1" si="19"/>
        <v>#N/A</v>
      </c>
      <c r="S74" s="46" t="e">
        <f t="shared" ca="1" si="19"/>
        <v>#N/A</v>
      </c>
      <c r="T74" s="46" t="e">
        <f t="shared" ca="1" si="19"/>
        <v>#N/A</v>
      </c>
      <c r="U74" s="46" t="e">
        <f t="shared" ca="1" si="19"/>
        <v>#N/A</v>
      </c>
      <c r="V74" s="46" t="e">
        <f t="shared" ca="1" si="19"/>
        <v>#N/A</v>
      </c>
      <c r="W74" s="46" t="e">
        <f t="shared" ca="1" si="19"/>
        <v>#N/A</v>
      </c>
      <c r="X74" s="46" t="e">
        <f t="shared" ca="1" si="19"/>
        <v>#N/A</v>
      </c>
      <c r="Y74" s="46" t="e">
        <f t="shared" ca="1" si="16"/>
        <v>#N/A</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4" t="e">
        <f t="shared" si="13"/>
        <v>#N/A</v>
      </c>
      <c r="B75" s="147" t="e">
        <f t="shared" si="14"/>
        <v>#N/A</v>
      </c>
      <c r="C75" s="20" t="str">
        <f t="shared" si="17"/>
        <v>Hospital</v>
      </c>
      <c r="D75" s="20" t="str">
        <f t="shared" si="18"/>
        <v>DHP-New-Hospital</v>
      </c>
      <c r="E75" s="46" t="e">
        <f t="shared" ca="1" si="19"/>
        <v>#N/A</v>
      </c>
      <c r="F75" s="46" t="e">
        <f t="shared" ca="1" si="19"/>
        <v>#N/A</v>
      </c>
      <c r="G75" s="46" t="e">
        <f t="shared" ca="1" si="19"/>
        <v>#N/A</v>
      </c>
      <c r="H75" s="46" t="e">
        <f t="shared" ca="1" si="19"/>
        <v>#N/A</v>
      </c>
      <c r="I75" s="46" t="e">
        <f t="shared" ca="1" si="19"/>
        <v>#N/A</v>
      </c>
      <c r="J75" s="46" t="e">
        <f t="shared" ca="1" si="19"/>
        <v>#N/A</v>
      </c>
      <c r="K75" s="46" t="e">
        <f t="shared" ca="1" si="19"/>
        <v>#N/A</v>
      </c>
      <c r="L75" s="46" t="e">
        <f t="shared" ca="1" si="19"/>
        <v>#N/A</v>
      </c>
      <c r="M75" s="46" t="e">
        <f t="shared" ca="1" si="19"/>
        <v>#N/A</v>
      </c>
      <c r="N75" s="46" t="e">
        <f t="shared" ca="1" si="19"/>
        <v>#N/A</v>
      </c>
      <c r="O75" s="46" t="e">
        <f t="shared" ca="1" si="19"/>
        <v>#N/A</v>
      </c>
      <c r="P75" s="46" t="e">
        <f t="shared" ca="1" si="19"/>
        <v>#N/A</v>
      </c>
      <c r="Q75" s="46" t="e">
        <f t="shared" ca="1" si="19"/>
        <v>#N/A</v>
      </c>
      <c r="R75" s="46" t="e">
        <f t="shared" ca="1" si="19"/>
        <v>#N/A</v>
      </c>
      <c r="S75" s="46" t="e">
        <f t="shared" ca="1" si="19"/>
        <v>#N/A</v>
      </c>
      <c r="T75" s="46" t="e">
        <f t="shared" ca="1" si="19"/>
        <v>#N/A</v>
      </c>
      <c r="U75" s="46" t="e">
        <f t="shared" ca="1" si="19"/>
        <v>#N/A</v>
      </c>
      <c r="V75" s="46" t="e">
        <f t="shared" ca="1" si="19"/>
        <v>#N/A</v>
      </c>
      <c r="W75" s="46" t="e">
        <f t="shared" ca="1" si="19"/>
        <v>#N/A</v>
      </c>
      <c r="X75" s="46" t="e">
        <f t="shared" ca="1" si="19"/>
        <v>#N/A</v>
      </c>
      <c r="Y75" s="46" t="e">
        <f t="shared" ca="1" si="16"/>
        <v>#N/A</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4" t="e">
        <f t="shared" si="13"/>
        <v>#N/A</v>
      </c>
      <c r="B76" s="147" t="e">
        <f t="shared" si="14"/>
        <v>#N/A</v>
      </c>
      <c r="C76" s="20" t="str">
        <f t="shared" si="17"/>
        <v>Residential Care</v>
      </c>
      <c r="D76" s="20" t="str">
        <f t="shared" si="18"/>
        <v>DHP-New-Residential Care</v>
      </c>
      <c r="E76" s="46" t="e">
        <f t="shared" ca="1" si="19"/>
        <v>#N/A</v>
      </c>
      <c r="F76" s="46" t="e">
        <f t="shared" ca="1" si="19"/>
        <v>#N/A</v>
      </c>
      <c r="G76" s="46" t="e">
        <f t="shared" ca="1" si="19"/>
        <v>#N/A</v>
      </c>
      <c r="H76" s="46" t="e">
        <f t="shared" ca="1" si="19"/>
        <v>#N/A</v>
      </c>
      <c r="I76" s="46" t="e">
        <f t="shared" ca="1" si="19"/>
        <v>#N/A</v>
      </c>
      <c r="J76" s="46" t="e">
        <f t="shared" ca="1" si="19"/>
        <v>#N/A</v>
      </c>
      <c r="K76" s="46" t="e">
        <f t="shared" ca="1" si="19"/>
        <v>#N/A</v>
      </c>
      <c r="L76" s="46" t="e">
        <f t="shared" ca="1" si="19"/>
        <v>#N/A</v>
      </c>
      <c r="M76" s="46" t="e">
        <f t="shared" ca="1" si="19"/>
        <v>#N/A</v>
      </c>
      <c r="N76" s="46" t="e">
        <f t="shared" ca="1" si="19"/>
        <v>#N/A</v>
      </c>
      <c r="O76" s="46" t="e">
        <f t="shared" ca="1" si="19"/>
        <v>#N/A</v>
      </c>
      <c r="P76" s="46" t="e">
        <f t="shared" ca="1" si="19"/>
        <v>#N/A</v>
      </c>
      <c r="Q76" s="46" t="e">
        <f t="shared" ca="1" si="19"/>
        <v>#N/A</v>
      </c>
      <c r="R76" s="46" t="e">
        <f t="shared" ca="1" si="19"/>
        <v>#N/A</v>
      </c>
      <c r="S76" s="46" t="e">
        <f t="shared" ca="1" si="19"/>
        <v>#N/A</v>
      </c>
      <c r="T76" s="46" t="e">
        <f t="shared" ca="1" si="19"/>
        <v>#N/A</v>
      </c>
      <c r="U76" s="46" t="e">
        <f t="shared" ca="1" si="19"/>
        <v>#N/A</v>
      </c>
      <c r="V76" s="46" t="e">
        <f t="shared" ca="1" si="19"/>
        <v>#N/A</v>
      </c>
      <c r="W76" s="46" t="e">
        <f t="shared" ca="1" si="19"/>
        <v>#N/A</v>
      </c>
      <c r="X76" s="46" t="e">
        <f t="shared" ca="1" si="19"/>
        <v>#N/A</v>
      </c>
      <c r="Y76" s="46" t="e">
        <f t="shared" ca="1" si="16"/>
        <v>#N/A</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4" t="e">
        <f t="shared" si="13"/>
        <v>#N/A</v>
      </c>
      <c r="B77" s="147" t="e">
        <f t="shared" si="14"/>
        <v>#N/A</v>
      </c>
      <c r="C77" s="20" t="str">
        <f t="shared" si="17"/>
        <v>Assembly</v>
      </c>
      <c r="D77" s="20" t="str">
        <f t="shared" si="18"/>
        <v>DHP-New-Assembly</v>
      </c>
      <c r="E77" s="46" t="e">
        <f t="shared" ca="1" si="19"/>
        <v>#N/A</v>
      </c>
      <c r="F77" s="46" t="e">
        <f t="shared" ca="1" si="19"/>
        <v>#N/A</v>
      </c>
      <c r="G77" s="46" t="e">
        <f t="shared" ca="1" si="19"/>
        <v>#N/A</v>
      </c>
      <c r="H77" s="46" t="e">
        <f t="shared" ca="1" si="19"/>
        <v>#N/A</v>
      </c>
      <c r="I77" s="46" t="e">
        <f t="shared" ca="1" si="19"/>
        <v>#N/A</v>
      </c>
      <c r="J77" s="46" t="e">
        <f t="shared" ca="1" si="19"/>
        <v>#N/A</v>
      </c>
      <c r="K77" s="46" t="e">
        <f t="shared" ca="1" si="19"/>
        <v>#N/A</v>
      </c>
      <c r="L77" s="46" t="e">
        <f t="shared" ca="1" si="19"/>
        <v>#N/A</v>
      </c>
      <c r="M77" s="46" t="e">
        <f t="shared" ca="1" si="19"/>
        <v>#N/A</v>
      </c>
      <c r="N77" s="46" t="e">
        <f t="shared" ca="1" si="19"/>
        <v>#N/A</v>
      </c>
      <c r="O77" s="46" t="e">
        <f t="shared" ca="1" si="19"/>
        <v>#N/A</v>
      </c>
      <c r="P77" s="46" t="e">
        <f t="shared" ca="1" si="19"/>
        <v>#N/A</v>
      </c>
      <c r="Q77" s="46" t="e">
        <f t="shared" ca="1" si="19"/>
        <v>#N/A</v>
      </c>
      <c r="R77" s="46" t="e">
        <f t="shared" ca="1" si="19"/>
        <v>#N/A</v>
      </c>
      <c r="S77" s="46" t="e">
        <f t="shared" ca="1" si="19"/>
        <v>#N/A</v>
      </c>
      <c r="T77" s="46" t="e">
        <f t="shared" ca="1" si="19"/>
        <v>#N/A</v>
      </c>
      <c r="U77" s="46" t="e">
        <f t="shared" ca="1" si="19"/>
        <v>#N/A</v>
      </c>
      <c r="V77" s="46" t="e">
        <f t="shared" ca="1" si="19"/>
        <v>#N/A</v>
      </c>
      <c r="W77" s="46" t="e">
        <f t="shared" ca="1" si="19"/>
        <v>#N/A</v>
      </c>
      <c r="X77" s="46" t="e">
        <f t="shared" ca="1" si="19"/>
        <v>#N/A</v>
      </c>
      <c r="Y77" s="46" t="e">
        <f t="shared" ca="1" si="16"/>
        <v>#N/A</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4" t="e">
        <f t="shared" si="13"/>
        <v>#N/A</v>
      </c>
      <c r="B78" s="147" t="e">
        <f t="shared" si="14"/>
        <v>#N/A</v>
      </c>
      <c r="C78" s="20" t="str">
        <f t="shared" si="17"/>
        <v>Other</v>
      </c>
      <c r="D78" s="20" t="str">
        <f t="shared" si="18"/>
        <v>DHP-New-Other</v>
      </c>
      <c r="E78" s="46" t="e">
        <f t="shared" ca="1" si="19"/>
        <v>#N/A</v>
      </c>
      <c r="F78" s="46" t="e">
        <f t="shared" ca="1" si="19"/>
        <v>#N/A</v>
      </c>
      <c r="G78" s="46" t="e">
        <f t="shared" ca="1" si="19"/>
        <v>#N/A</v>
      </c>
      <c r="H78" s="46" t="e">
        <f t="shared" ca="1" si="19"/>
        <v>#N/A</v>
      </c>
      <c r="I78" s="46" t="e">
        <f t="shared" ca="1" si="19"/>
        <v>#N/A</v>
      </c>
      <c r="J78" s="46" t="e">
        <f t="shared" ca="1" si="19"/>
        <v>#N/A</v>
      </c>
      <c r="K78" s="46" t="e">
        <f t="shared" ca="1" si="19"/>
        <v>#N/A</v>
      </c>
      <c r="L78" s="46" t="e">
        <f t="shared" ca="1" si="19"/>
        <v>#N/A</v>
      </c>
      <c r="M78" s="46" t="e">
        <f t="shared" ca="1" si="19"/>
        <v>#N/A</v>
      </c>
      <c r="N78" s="46" t="e">
        <f t="shared" ca="1" si="19"/>
        <v>#N/A</v>
      </c>
      <c r="O78" s="46" t="e">
        <f t="shared" ca="1" si="19"/>
        <v>#N/A</v>
      </c>
      <c r="P78" s="46" t="e">
        <f t="shared" ca="1" si="19"/>
        <v>#N/A</v>
      </c>
      <c r="Q78" s="46" t="e">
        <f t="shared" ca="1" si="19"/>
        <v>#N/A</v>
      </c>
      <c r="R78" s="46" t="e">
        <f t="shared" ca="1" si="19"/>
        <v>#N/A</v>
      </c>
      <c r="S78" s="46" t="e">
        <f t="shared" ca="1" si="19"/>
        <v>#N/A</v>
      </c>
      <c r="T78" s="46" t="e">
        <f t="shared" ca="1" si="19"/>
        <v>#N/A</v>
      </c>
      <c r="U78" s="46" t="e">
        <f t="shared" ca="1" si="19"/>
        <v>#N/A</v>
      </c>
      <c r="V78" s="46" t="e">
        <f t="shared" ca="1" si="19"/>
        <v>#N/A</v>
      </c>
      <c r="W78" s="46" t="e">
        <f t="shared" ca="1" si="19"/>
        <v>#N/A</v>
      </c>
      <c r="X78" s="46" t="e">
        <f t="shared" ca="1" si="19"/>
        <v>#N/A</v>
      </c>
      <c r="Y78" s="46" t="e">
        <f t="shared" ca="1" si="16"/>
        <v>#N/A</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48"/>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t="e">
        <f ca="1">SUM(E61:E79)</f>
        <v>#N/A</v>
      </c>
      <c r="F80" s="40" t="e">
        <f t="shared" ref="F80:X80" ca="1" si="20">SUM(F61:F79)</f>
        <v>#N/A</v>
      </c>
      <c r="G80" s="40" t="e">
        <f t="shared" ca="1" si="20"/>
        <v>#N/A</v>
      </c>
      <c r="H80" s="40" t="e">
        <f t="shared" ca="1" si="20"/>
        <v>#N/A</v>
      </c>
      <c r="I80" s="40" t="e">
        <f t="shared" ca="1" si="20"/>
        <v>#N/A</v>
      </c>
      <c r="J80" s="40" t="e">
        <f t="shared" ca="1" si="20"/>
        <v>#N/A</v>
      </c>
      <c r="K80" s="40" t="e">
        <f t="shared" ca="1" si="20"/>
        <v>#N/A</v>
      </c>
      <c r="L80" s="40" t="e">
        <f t="shared" ca="1" si="20"/>
        <v>#N/A</v>
      </c>
      <c r="M80" s="40" t="e">
        <f t="shared" ca="1" si="20"/>
        <v>#N/A</v>
      </c>
      <c r="N80" s="40" t="e">
        <f t="shared" ca="1" si="20"/>
        <v>#N/A</v>
      </c>
      <c r="O80" s="40" t="e">
        <f t="shared" ca="1" si="20"/>
        <v>#N/A</v>
      </c>
      <c r="P80" s="40" t="e">
        <f t="shared" ca="1" si="20"/>
        <v>#N/A</v>
      </c>
      <c r="Q80" s="40" t="e">
        <f t="shared" ca="1" si="20"/>
        <v>#N/A</v>
      </c>
      <c r="R80" s="40" t="e">
        <f t="shared" ca="1" si="20"/>
        <v>#N/A</v>
      </c>
      <c r="S80" s="40" t="e">
        <f t="shared" ca="1" si="20"/>
        <v>#N/A</v>
      </c>
      <c r="T80" s="40" t="e">
        <f t="shared" ca="1" si="20"/>
        <v>#N/A</v>
      </c>
      <c r="U80" s="40" t="e">
        <f t="shared" ca="1" si="20"/>
        <v>#N/A</v>
      </c>
      <c r="V80" s="40" t="e">
        <f t="shared" ca="1" si="20"/>
        <v>#N/A</v>
      </c>
      <c r="W80" s="40" t="e">
        <f t="shared" ca="1" si="20"/>
        <v>#N/A</v>
      </c>
      <c r="X80" s="40" t="e">
        <f t="shared" ca="1" si="20"/>
        <v>#N/A</v>
      </c>
      <c r="Y80" s="40" t="e">
        <f ca="1">SUM(Y61:Y79)</f>
        <v>#N/A</v>
      </c>
      <c r="Z80" s="40"/>
      <c r="AA80" s="40" t="e">
        <f ca="1">SUM(AA61:AA62)</f>
        <v>#N/A</v>
      </c>
      <c r="AB80" s="9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8" t="s">
        <v>259</v>
      </c>
      <c r="B83" s="99"/>
      <c r="C83" s="99"/>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7"/>
      <c r="D84" s="117"/>
      <c r="E84" s="91">
        <f>E59</f>
        <v>2016</v>
      </c>
      <c r="F84" s="91">
        <f t="shared" ref="F84:X84" si="21">F59</f>
        <v>2017</v>
      </c>
      <c r="G84" s="91">
        <f t="shared" si="21"/>
        <v>2018</v>
      </c>
      <c r="H84" s="91">
        <f t="shared" si="21"/>
        <v>2019</v>
      </c>
      <c r="I84" s="91">
        <f t="shared" si="21"/>
        <v>2020</v>
      </c>
      <c r="J84" s="91">
        <f t="shared" si="21"/>
        <v>2021</v>
      </c>
      <c r="K84" s="91">
        <f t="shared" si="21"/>
        <v>2022</v>
      </c>
      <c r="L84" s="91">
        <f t="shared" si="21"/>
        <v>2023</v>
      </c>
      <c r="M84" s="91">
        <f t="shared" si="21"/>
        <v>2024</v>
      </c>
      <c r="N84" s="91">
        <f t="shared" si="21"/>
        <v>2025</v>
      </c>
      <c r="O84" s="91">
        <f t="shared" si="21"/>
        <v>2026</v>
      </c>
      <c r="P84" s="91">
        <f t="shared" si="21"/>
        <v>2027</v>
      </c>
      <c r="Q84" s="91">
        <f t="shared" si="21"/>
        <v>2028</v>
      </c>
      <c r="R84" s="91">
        <f t="shared" si="21"/>
        <v>2029</v>
      </c>
      <c r="S84" s="91">
        <f t="shared" si="21"/>
        <v>2030</v>
      </c>
      <c r="T84" s="91">
        <f t="shared" si="21"/>
        <v>2031</v>
      </c>
      <c r="U84" s="91">
        <f t="shared" si="21"/>
        <v>2032</v>
      </c>
      <c r="V84" s="91">
        <f t="shared" si="21"/>
        <v>2033</v>
      </c>
      <c r="W84" s="91">
        <f t="shared" si="21"/>
        <v>2034</v>
      </c>
      <c r="X84" s="91">
        <f t="shared" si="21"/>
        <v>2035</v>
      </c>
      <c r="Y84" s="91"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18" t="s">
        <v>256</v>
      </c>
      <c r="D85" s="118" t="s">
        <v>256</v>
      </c>
      <c r="E85" s="92" t="str">
        <f>CONCATENATE("aMW_",E$11)</f>
        <v>aMW_2016</v>
      </c>
      <c r="F85" s="92" t="str">
        <f t="shared" ref="F85:X85" si="22">CONCATENATE("aMW_",F$11)</f>
        <v>aMW_2017</v>
      </c>
      <c r="G85" s="92" t="str">
        <f t="shared" si="22"/>
        <v>aMW_2018</v>
      </c>
      <c r="H85" s="92" t="str">
        <f t="shared" si="22"/>
        <v>aMW_2019</v>
      </c>
      <c r="I85" s="92" t="str">
        <f t="shared" si="22"/>
        <v>aMW_2020</v>
      </c>
      <c r="J85" s="92" t="str">
        <f t="shared" si="22"/>
        <v>aMW_2021</v>
      </c>
      <c r="K85" s="92" t="str">
        <f t="shared" si="22"/>
        <v>aMW_2022</v>
      </c>
      <c r="L85" s="92" t="str">
        <f t="shared" si="22"/>
        <v>aMW_2023</v>
      </c>
      <c r="M85" s="92" t="str">
        <f t="shared" si="22"/>
        <v>aMW_2024</v>
      </c>
      <c r="N85" s="92" t="str">
        <f t="shared" si="22"/>
        <v>aMW_2025</v>
      </c>
      <c r="O85" s="92" t="str">
        <f t="shared" si="22"/>
        <v>aMW_2026</v>
      </c>
      <c r="P85" s="92" t="str">
        <f t="shared" si="22"/>
        <v>aMW_2027</v>
      </c>
      <c r="Q85" s="92" t="str">
        <f t="shared" si="22"/>
        <v>aMW_2028</v>
      </c>
      <c r="R85" s="92" t="str">
        <f t="shared" si="22"/>
        <v>aMW_2029</v>
      </c>
      <c r="S85" s="92" t="str">
        <f t="shared" si="22"/>
        <v>aMW_2030</v>
      </c>
      <c r="T85" s="92" t="str">
        <f t="shared" si="22"/>
        <v>aMW_2031</v>
      </c>
      <c r="U85" s="92" t="str">
        <f t="shared" si="22"/>
        <v>aMW_2032</v>
      </c>
      <c r="V85" s="92" t="str">
        <f t="shared" si="22"/>
        <v>aMW_2033</v>
      </c>
      <c r="W85" s="92" t="str">
        <f t="shared" si="22"/>
        <v>aMW_2034</v>
      </c>
      <c r="X85" s="92" t="str">
        <f t="shared" si="22"/>
        <v>aMW_2035</v>
      </c>
      <c r="Y85" s="92" t="s">
        <v>406</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3" t="s">
        <v>260</v>
      </c>
      <c r="D86" s="113"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3" t="s">
        <v>262</v>
      </c>
      <c r="D87" s="113" t="s">
        <v>263</v>
      </c>
      <c r="E87" s="46">
        <f>DSUM($B$60:$Y$78,E$60,$C$85:$D87)</f>
        <v>0</v>
      </c>
      <c r="F87" s="46">
        <f>DSUM($B$60:$Y$78,F$60,$C$85:$D87)</f>
        <v>0</v>
      </c>
      <c r="G87" s="46">
        <f>DSUM($B$60:$Y$78,G$60,$C$85:$D87)</f>
        <v>0</v>
      </c>
      <c r="H87" s="46">
        <f>DSUM($B$60:$Y$78,H$60,$C$85:$D87)</f>
        <v>0</v>
      </c>
      <c r="I87" s="46">
        <f>DSUM($B$60:$Y$78,I$60,$C$85:$D87)</f>
        <v>0</v>
      </c>
      <c r="J87" s="46">
        <f>DSUM($B$60:$Y$78,J$60,$C$85:$D87)</f>
        <v>0</v>
      </c>
      <c r="K87" s="46">
        <f>DSUM($B$60:$Y$78,K$60,$C$85:$D87)</f>
        <v>0</v>
      </c>
      <c r="L87" s="46">
        <f>DSUM($B$60:$Y$78,L$60,$C$85:$D87)</f>
        <v>0</v>
      </c>
      <c r="M87" s="46">
        <f>DSUM($B$60:$Y$78,M$60,$C$85:$D87)</f>
        <v>0</v>
      </c>
      <c r="N87" s="46">
        <f>DSUM($B$60:$Y$78,N$60,$C$85:$D87)</f>
        <v>0</v>
      </c>
      <c r="O87" s="46">
        <f>DSUM($B$60:$Y$78,O$60,$C$85:$D87)</f>
        <v>0</v>
      </c>
      <c r="P87" s="46">
        <f>DSUM($B$60:$Y$78,P$60,$C$85:$D87)</f>
        <v>0</v>
      </c>
      <c r="Q87" s="46">
        <f>DSUM($B$60:$Y$78,Q$60,$C$85:$D87)</f>
        <v>0</v>
      </c>
      <c r="R87" s="46">
        <f>DSUM($B$60:$Y$78,R$60,$C$85:$D87)</f>
        <v>0</v>
      </c>
      <c r="S87" s="46">
        <f>DSUM($B$60:$Y$78,S$60,$C$85:$D87)</f>
        <v>0</v>
      </c>
      <c r="T87" s="46">
        <f>DSUM($B$60:$Y$78,T$60,$C$85:$D87)</f>
        <v>0</v>
      </c>
      <c r="U87" s="46">
        <f>DSUM($B$60:$Y$78,U$60,$C$85:$D87)</f>
        <v>0</v>
      </c>
      <c r="V87" s="46">
        <f>DSUM($B$60:$Y$78,V$60,$C$85:$D87)</f>
        <v>0</v>
      </c>
      <c r="W87" s="46">
        <f>DSUM($B$60:$Y$78,W$60,$C$85:$D87)</f>
        <v>0</v>
      </c>
      <c r="X87" s="46">
        <f>DSUM($B$60:$Y$78,X$60,$C$85:$D87)</f>
        <v>0</v>
      </c>
      <c r="Y87" s="46">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3" t="s">
        <v>264</v>
      </c>
      <c r="D88" s="113" t="s">
        <v>265</v>
      </c>
      <c r="E88" s="46">
        <f>DSUM($B$60:$Y$78,E$60,$C$85:$D88)</f>
        <v>0</v>
      </c>
      <c r="F88" s="46">
        <f>DSUM($B$60:$Y$78,F$60,$C$85:$D88)</f>
        <v>0</v>
      </c>
      <c r="G88" s="46">
        <f>DSUM($B$60:$Y$78,G$60,$C$85:$D88)</f>
        <v>0</v>
      </c>
      <c r="H88" s="46">
        <f>DSUM($B$60:$Y$78,H$60,$C$85:$D88)</f>
        <v>0</v>
      </c>
      <c r="I88" s="46">
        <f>DSUM($B$60:$Y$78,I$60,$C$85:$D88)</f>
        <v>0</v>
      </c>
      <c r="J88" s="46">
        <f>DSUM($B$60:$Y$78,J$60,$C$85:$D88)</f>
        <v>0</v>
      </c>
      <c r="K88" s="46">
        <f>DSUM($B$60:$Y$78,K$60,$C$85:$D88)</f>
        <v>0</v>
      </c>
      <c r="L88" s="46">
        <f>DSUM($B$60:$Y$78,L$60,$C$85:$D88)</f>
        <v>0</v>
      </c>
      <c r="M88" s="46">
        <f>DSUM($B$60:$Y$78,M$60,$C$85:$D88)</f>
        <v>0</v>
      </c>
      <c r="N88" s="46">
        <f>DSUM($B$60:$Y$78,N$60,$C$85:$D88)</f>
        <v>0</v>
      </c>
      <c r="O88" s="46">
        <f>DSUM($B$60:$Y$78,O$60,$C$85:$D88)</f>
        <v>0</v>
      </c>
      <c r="P88" s="46">
        <f>DSUM($B$60:$Y$78,P$60,$C$85:$D88)</f>
        <v>0</v>
      </c>
      <c r="Q88" s="46">
        <f>DSUM($B$60:$Y$78,Q$60,$C$85:$D88)</f>
        <v>0</v>
      </c>
      <c r="R88" s="46">
        <f>DSUM($B$60:$Y$78,R$60,$C$85:$D88)</f>
        <v>0</v>
      </c>
      <c r="S88" s="46">
        <f>DSUM($B$60:$Y$78,S$60,$C$85:$D88)</f>
        <v>0</v>
      </c>
      <c r="T88" s="46">
        <f>DSUM($B$60:$Y$78,T$60,$C$85:$D88)</f>
        <v>0</v>
      </c>
      <c r="U88" s="46">
        <f>DSUM($B$60:$Y$78,U$60,$C$85:$D88)</f>
        <v>0</v>
      </c>
      <c r="V88" s="46">
        <f>DSUM($B$60:$Y$78,V$60,$C$85:$D88)</f>
        <v>0</v>
      </c>
      <c r="W88" s="46">
        <f>DSUM($B$60:$Y$78,W$60,$C$85:$D88)</f>
        <v>0</v>
      </c>
      <c r="X88" s="46">
        <f>DSUM($B$60:$Y$78,X$60,$C$85:$D88)</f>
        <v>0</v>
      </c>
      <c r="Y88" s="46">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3" t="s">
        <v>266</v>
      </c>
      <c r="D89" s="113" t="s">
        <v>267</v>
      </c>
      <c r="E89" s="46">
        <f>DSUM($B$60:$Y$78,E$60,$C$85:$D89)</f>
        <v>0</v>
      </c>
      <c r="F89" s="46">
        <f>DSUM($B$60:$Y$78,F$60,$C$85:$D89)</f>
        <v>0</v>
      </c>
      <c r="G89" s="46">
        <f>DSUM($B$60:$Y$78,G$60,$C$85:$D89)</f>
        <v>0</v>
      </c>
      <c r="H89" s="46">
        <f>DSUM($B$60:$Y$78,H$60,$C$85:$D89)</f>
        <v>0</v>
      </c>
      <c r="I89" s="46">
        <f>DSUM($B$60:$Y$78,I$60,$C$85:$D89)</f>
        <v>0</v>
      </c>
      <c r="J89" s="46">
        <f>DSUM($B$60:$Y$78,J$60,$C$85:$D89)</f>
        <v>0</v>
      </c>
      <c r="K89" s="46">
        <f>DSUM($B$60:$Y$78,K$60,$C$85:$D89)</f>
        <v>0</v>
      </c>
      <c r="L89" s="46">
        <f>DSUM($B$60:$Y$78,L$60,$C$85:$D89)</f>
        <v>0</v>
      </c>
      <c r="M89" s="46">
        <f>DSUM($B$60:$Y$78,M$60,$C$85:$D89)</f>
        <v>0</v>
      </c>
      <c r="N89" s="46">
        <f>DSUM($B$60:$Y$78,N$60,$C$85:$D89)</f>
        <v>0</v>
      </c>
      <c r="O89" s="46">
        <f>DSUM($B$60:$Y$78,O$60,$C$85:$D89)</f>
        <v>0</v>
      </c>
      <c r="P89" s="46">
        <f>DSUM($B$60:$Y$78,P$60,$C$85:$D89)</f>
        <v>0</v>
      </c>
      <c r="Q89" s="46">
        <f>DSUM($B$60:$Y$78,Q$60,$C$85:$D89)</f>
        <v>0</v>
      </c>
      <c r="R89" s="46">
        <f>DSUM($B$60:$Y$78,R$60,$C$85:$D89)</f>
        <v>0</v>
      </c>
      <c r="S89" s="46">
        <f>DSUM($B$60:$Y$78,S$60,$C$85:$D89)</f>
        <v>0</v>
      </c>
      <c r="T89" s="46">
        <f>DSUM($B$60:$Y$78,T$60,$C$85:$D89)</f>
        <v>0</v>
      </c>
      <c r="U89" s="46">
        <f>DSUM($B$60:$Y$78,U$60,$C$85:$D89)</f>
        <v>0</v>
      </c>
      <c r="V89" s="46">
        <f>DSUM($B$60:$Y$78,V$60,$C$85:$D89)</f>
        <v>0</v>
      </c>
      <c r="W89" s="46">
        <f>DSUM($B$60:$Y$78,W$60,$C$85:$D89)</f>
        <v>0</v>
      </c>
      <c r="X89" s="46">
        <f>DSUM($B$60:$Y$78,X$60,$C$85:$D89)</f>
        <v>0</v>
      </c>
      <c r="Y89" s="46">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3" t="s">
        <v>268</v>
      </c>
      <c r="D90" s="113" t="s">
        <v>269</v>
      </c>
      <c r="E90" s="46">
        <f>DSUM($B$60:$Y$78,E$60,$C$85:$D90)</f>
        <v>0</v>
      </c>
      <c r="F90" s="46">
        <f>DSUM($B$60:$Y$78,F$60,$C$85:$D90)</f>
        <v>0</v>
      </c>
      <c r="G90" s="46">
        <f>DSUM($B$60:$Y$78,G$60,$C$85:$D90)</f>
        <v>0</v>
      </c>
      <c r="H90" s="46">
        <f>DSUM($B$60:$Y$78,H$60,$C$85:$D90)</f>
        <v>0</v>
      </c>
      <c r="I90" s="46">
        <f>DSUM($B$60:$Y$78,I$60,$C$85:$D90)</f>
        <v>0</v>
      </c>
      <c r="J90" s="46">
        <f>DSUM($B$60:$Y$78,J$60,$C$85:$D90)</f>
        <v>0</v>
      </c>
      <c r="K90" s="46">
        <f>DSUM($B$60:$Y$78,K$60,$C$85:$D90)</f>
        <v>0</v>
      </c>
      <c r="L90" s="46">
        <f>DSUM($B$60:$Y$78,L$60,$C$85:$D90)</f>
        <v>0</v>
      </c>
      <c r="M90" s="46">
        <f>DSUM($B$60:$Y$78,M$60,$C$85:$D90)</f>
        <v>0</v>
      </c>
      <c r="N90" s="46">
        <f>DSUM($B$60:$Y$78,N$60,$C$85:$D90)</f>
        <v>0</v>
      </c>
      <c r="O90" s="46">
        <f>DSUM($B$60:$Y$78,O$60,$C$85:$D90)</f>
        <v>0</v>
      </c>
      <c r="P90" s="46">
        <f>DSUM($B$60:$Y$78,P$60,$C$85:$D90)</f>
        <v>0</v>
      </c>
      <c r="Q90" s="46">
        <f>DSUM($B$60:$Y$78,Q$60,$C$85:$D90)</f>
        <v>0</v>
      </c>
      <c r="R90" s="46">
        <f>DSUM($B$60:$Y$78,R$60,$C$85:$D90)</f>
        <v>0</v>
      </c>
      <c r="S90" s="46">
        <f>DSUM($B$60:$Y$78,S$60,$C$85:$D90)</f>
        <v>0</v>
      </c>
      <c r="T90" s="46">
        <f>DSUM($B$60:$Y$78,T$60,$C$85:$D90)</f>
        <v>0</v>
      </c>
      <c r="U90" s="46">
        <f>DSUM($B$60:$Y$78,U$60,$C$85:$D90)</f>
        <v>0</v>
      </c>
      <c r="V90" s="46">
        <f>DSUM($B$60:$Y$78,V$60,$C$85:$D90)</f>
        <v>0</v>
      </c>
      <c r="W90" s="46">
        <f>DSUM($B$60:$Y$78,W$60,$C$85:$D90)</f>
        <v>0</v>
      </c>
      <c r="X90" s="46">
        <f>DSUM($B$60:$Y$78,X$60,$C$85:$D90)</f>
        <v>0</v>
      </c>
      <c r="Y90" s="46">
        <f>DSUM($B$60:$Y$78,Y$60,$C$85:$D90)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3" t="s">
        <v>270</v>
      </c>
      <c r="D91" s="113" t="s">
        <v>271</v>
      </c>
      <c r="E91" s="46">
        <f>DSUM($B$60:$Y$78,E$60,$C$85:$D91)</f>
        <v>0</v>
      </c>
      <c r="F91" s="46">
        <f>DSUM($B$60:$Y$78,F$60,$C$85:$D91)</f>
        <v>0</v>
      </c>
      <c r="G91" s="46">
        <f>DSUM($B$60:$Y$78,G$60,$C$85:$D91)</f>
        <v>0</v>
      </c>
      <c r="H91" s="46">
        <f>DSUM($B$60:$Y$78,H$60,$C$85:$D91)</f>
        <v>0</v>
      </c>
      <c r="I91" s="46">
        <f>DSUM($B$60:$Y$78,I$60,$C$85:$D91)</f>
        <v>0</v>
      </c>
      <c r="J91" s="46">
        <f>DSUM($B$60:$Y$78,J$60,$C$85:$D91)</f>
        <v>0</v>
      </c>
      <c r="K91" s="46">
        <f>DSUM($B$60:$Y$78,K$60,$C$85:$D91)</f>
        <v>0</v>
      </c>
      <c r="L91" s="46">
        <f>DSUM($B$60:$Y$78,L$60,$C$85:$D91)</f>
        <v>0</v>
      </c>
      <c r="M91" s="46">
        <f>DSUM($B$60:$Y$78,M$60,$C$85:$D91)</f>
        <v>0</v>
      </c>
      <c r="N91" s="46">
        <f>DSUM($B$60:$Y$78,N$60,$C$85:$D91)</f>
        <v>0</v>
      </c>
      <c r="O91" s="46">
        <f>DSUM($B$60:$Y$78,O$60,$C$85:$D91)</f>
        <v>0</v>
      </c>
      <c r="P91" s="46">
        <f>DSUM($B$60:$Y$78,P$60,$C$85:$D91)</f>
        <v>0</v>
      </c>
      <c r="Q91" s="46">
        <f>DSUM($B$60:$Y$78,Q$60,$C$85:$D91)</f>
        <v>0</v>
      </c>
      <c r="R91" s="46">
        <f>DSUM($B$60:$Y$78,R$60,$C$85:$D91)</f>
        <v>0</v>
      </c>
      <c r="S91" s="46">
        <f>DSUM($B$60:$Y$78,S$60,$C$85:$D91)</f>
        <v>0</v>
      </c>
      <c r="T91" s="46">
        <f>DSUM($B$60:$Y$78,T$60,$C$85:$D91)</f>
        <v>0</v>
      </c>
      <c r="U91" s="46">
        <f>DSUM($B$60:$Y$78,U$60,$C$85:$D91)</f>
        <v>0</v>
      </c>
      <c r="V91" s="46">
        <f>DSUM($B$60:$Y$78,V$60,$C$85:$D91)</f>
        <v>0</v>
      </c>
      <c r="W91" s="46">
        <f>DSUM($B$60:$Y$78,W$60,$C$85:$D91)</f>
        <v>0</v>
      </c>
      <c r="X91" s="46">
        <f>DSUM($B$60:$Y$78,X$60,$C$85:$D91)</f>
        <v>0</v>
      </c>
      <c r="Y91" s="46">
        <f>DSUM($B$60:$Y$78,Y$60,$C$85:$D91)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3" t="s">
        <v>272</v>
      </c>
      <c r="D92" s="113" t="s">
        <v>273</v>
      </c>
      <c r="E92" s="46">
        <f>DSUM($B$60:$Y$78,E$60,$C$85:$D92)</f>
        <v>0</v>
      </c>
      <c r="F92" s="46">
        <f>DSUM($B$60:$Y$78,F$60,$C$85:$D92)</f>
        <v>0</v>
      </c>
      <c r="G92" s="46">
        <f>DSUM($B$60:$Y$78,G$60,$C$85:$D92)</f>
        <v>0</v>
      </c>
      <c r="H92" s="46">
        <f>DSUM($B$60:$Y$78,H$60,$C$85:$D92)</f>
        <v>0</v>
      </c>
      <c r="I92" s="46">
        <f>DSUM($B$60:$Y$78,I$60,$C$85:$D92)</f>
        <v>0</v>
      </c>
      <c r="J92" s="46">
        <f>DSUM($B$60:$Y$78,J$60,$C$85:$D92)</f>
        <v>0</v>
      </c>
      <c r="K92" s="46">
        <f>DSUM($B$60:$Y$78,K$60,$C$85:$D92)</f>
        <v>0</v>
      </c>
      <c r="L92" s="46">
        <f>DSUM($B$60:$Y$78,L$60,$C$85:$D92)</f>
        <v>0</v>
      </c>
      <c r="M92" s="46">
        <f>DSUM($B$60:$Y$78,M$60,$C$85:$D92)</f>
        <v>0</v>
      </c>
      <c r="N92" s="46">
        <f>DSUM($B$60:$Y$78,N$60,$C$85:$D92)</f>
        <v>0</v>
      </c>
      <c r="O92" s="46">
        <f>DSUM($B$60:$Y$78,O$60,$C$85:$D92)</f>
        <v>0</v>
      </c>
      <c r="P92" s="46">
        <f>DSUM($B$60:$Y$78,P$60,$C$85:$D92)</f>
        <v>0</v>
      </c>
      <c r="Q92" s="46">
        <f>DSUM($B$60:$Y$78,Q$60,$C$85:$D92)</f>
        <v>0</v>
      </c>
      <c r="R92" s="46">
        <f>DSUM($B$60:$Y$78,R$60,$C$85:$D92)</f>
        <v>0</v>
      </c>
      <c r="S92" s="46">
        <f>DSUM($B$60:$Y$78,S$60,$C$85:$D92)</f>
        <v>0</v>
      </c>
      <c r="T92" s="46">
        <f>DSUM($B$60:$Y$78,T$60,$C$85:$D92)</f>
        <v>0</v>
      </c>
      <c r="U92" s="46">
        <f>DSUM($B$60:$Y$78,U$60,$C$85:$D92)</f>
        <v>0</v>
      </c>
      <c r="V92" s="46">
        <f>DSUM($B$60:$Y$78,V$60,$C$85:$D92)</f>
        <v>0</v>
      </c>
      <c r="W92" s="46">
        <f>DSUM($B$60:$Y$78,W$60,$C$85:$D92)</f>
        <v>0</v>
      </c>
      <c r="X92" s="46">
        <f>DSUM($B$60:$Y$78,X$60,$C$85:$D92)</f>
        <v>0</v>
      </c>
      <c r="Y92" s="46">
        <f>DSUM($B$60:$Y$78,Y$60,$C$85:$D92)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3" t="s">
        <v>274</v>
      </c>
      <c r="D93" s="113" t="s">
        <v>275</v>
      </c>
      <c r="E93" s="46">
        <f>DSUM($B$60:$Y$78,E$60,$C$85:$D93)</f>
        <v>0</v>
      </c>
      <c r="F93" s="46">
        <f>DSUM($B$60:$Y$78,F$60,$C$85:$D93)</f>
        <v>0</v>
      </c>
      <c r="G93" s="46">
        <f>DSUM($B$60:$Y$78,G$60,$C$85:$D93)</f>
        <v>0</v>
      </c>
      <c r="H93" s="46">
        <f>DSUM($B$60:$Y$78,H$60,$C$85:$D93)</f>
        <v>0</v>
      </c>
      <c r="I93" s="46">
        <f>DSUM($B$60:$Y$78,I$60,$C$85:$D93)</f>
        <v>0</v>
      </c>
      <c r="J93" s="46">
        <f>DSUM($B$60:$Y$78,J$60,$C$85:$D93)</f>
        <v>0</v>
      </c>
      <c r="K93" s="46">
        <f>DSUM($B$60:$Y$78,K$60,$C$85:$D93)</f>
        <v>0</v>
      </c>
      <c r="L93" s="46">
        <f>DSUM($B$60:$Y$78,L$60,$C$85:$D93)</f>
        <v>0</v>
      </c>
      <c r="M93" s="46">
        <f>DSUM($B$60:$Y$78,M$60,$C$85:$D93)</f>
        <v>0</v>
      </c>
      <c r="N93" s="46">
        <f>DSUM($B$60:$Y$78,N$60,$C$85:$D93)</f>
        <v>0</v>
      </c>
      <c r="O93" s="46">
        <f>DSUM($B$60:$Y$78,O$60,$C$85:$D93)</f>
        <v>0</v>
      </c>
      <c r="P93" s="46">
        <f>DSUM($B$60:$Y$78,P$60,$C$85:$D93)</f>
        <v>0</v>
      </c>
      <c r="Q93" s="46">
        <f>DSUM($B$60:$Y$78,Q$60,$C$85:$D93)</f>
        <v>0</v>
      </c>
      <c r="R93" s="46">
        <f>DSUM($B$60:$Y$78,R$60,$C$85:$D93)</f>
        <v>0</v>
      </c>
      <c r="S93" s="46">
        <f>DSUM($B$60:$Y$78,S$60,$C$85:$D93)</f>
        <v>0</v>
      </c>
      <c r="T93" s="46">
        <f>DSUM($B$60:$Y$78,T$60,$C$85:$D93)</f>
        <v>0</v>
      </c>
      <c r="U93" s="46">
        <f>DSUM($B$60:$Y$78,U$60,$C$85:$D93)</f>
        <v>0</v>
      </c>
      <c r="V93" s="46">
        <f>DSUM($B$60:$Y$78,V$60,$C$85:$D93)</f>
        <v>0</v>
      </c>
      <c r="W93" s="46">
        <f>DSUM($B$60:$Y$78,W$60,$C$85:$D93)</f>
        <v>0</v>
      </c>
      <c r="X93" s="46">
        <f>DSUM($B$60:$Y$78,X$60,$C$85:$D93)</f>
        <v>0</v>
      </c>
      <c r="Y93" s="46">
        <f>DSUM($B$60:$Y$78,Y$60,$C$85:$D93)</f>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3" t="s">
        <v>276</v>
      </c>
      <c r="D94" s="113" t="s">
        <v>277</v>
      </c>
      <c r="E94" s="46">
        <f>DSUM($B$60:$Y$78,E$60,$C$85:$D94)</f>
        <v>0</v>
      </c>
      <c r="F94" s="46">
        <f>DSUM($B$60:$Y$78,F$60,$C$85:$D94)</f>
        <v>0</v>
      </c>
      <c r="G94" s="46">
        <f>DSUM($B$60:$Y$78,G$60,$C$85:$D94)</f>
        <v>0</v>
      </c>
      <c r="H94" s="46">
        <f>DSUM($B$60:$Y$78,H$60,$C$85:$D94)</f>
        <v>0</v>
      </c>
      <c r="I94" s="46">
        <f>DSUM($B$60:$Y$78,I$60,$C$85:$D94)</f>
        <v>0</v>
      </c>
      <c r="J94" s="46">
        <f>DSUM($B$60:$Y$78,J$60,$C$85:$D94)</f>
        <v>0</v>
      </c>
      <c r="K94" s="46">
        <f>DSUM($B$60:$Y$78,K$60,$C$85:$D94)</f>
        <v>0</v>
      </c>
      <c r="L94" s="46">
        <f>DSUM($B$60:$Y$78,L$60,$C$85:$D94)</f>
        <v>0</v>
      </c>
      <c r="M94" s="46">
        <f>DSUM($B$60:$Y$78,M$60,$C$85:$D94)</f>
        <v>0</v>
      </c>
      <c r="N94" s="46">
        <f>DSUM($B$60:$Y$78,N$60,$C$85:$D94)</f>
        <v>0</v>
      </c>
      <c r="O94" s="46">
        <f>DSUM($B$60:$Y$78,O$60,$C$85:$D94)</f>
        <v>0</v>
      </c>
      <c r="P94" s="46">
        <f>DSUM($B$60:$Y$78,P$60,$C$85:$D94)</f>
        <v>0</v>
      </c>
      <c r="Q94" s="46">
        <f>DSUM($B$60:$Y$78,Q$60,$C$85:$D94)</f>
        <v>0</v>
      </c>
      <c r="R94" s="46">
        <f>DSUM($B$60:$Y$78,R$60,$C$85:$D94)</f>
        <v>0</v>
      </c>
      <c r="S94" s="46">
        <f>DSUM($B$60:$Y$78,S$60,$C$85:$D94)</f>
        <v>0</v>
      </c>
      <c r="T94" s="46">
        <f>DSUM($B$60:$Y$78,T$60,$C$85:$D94)</f>
        <v>0</v>
      </c>
      <c r="U94" s="46">
        <f>DSUM($B$60:$Y$78,U$60,$C$85:$D94)</f>
        <v>0</v>
      </c>
      <c r="V94" s="46">
        <f>DSUM($B$60:$Y$78,V$60,$C$85:$D94)</f>
        <v>0</v>
      </c>
      <c r="W94" s="46">
        <f>DSUM($B$60:$Y$78,W$60,$C$85:$D94)</f>
        <v>0</v>
      </c>
      <c r="X94" s="46">
        <f>DSUM($B$60:$Y$78,X$60,$C$85:$D94)</f>
        <v>0</v>
      </c>
      <c r="Y94" s="46">
        <f>DSUM($B$60:$Y$78,Y$60,$C$85:$D94)</f>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3" t="s">
        <v>278</v>
      </c>
      <c r="D95" s="113" t="s">
        <v>279</v>
      </c>
      <c r="E95" s="46">
        <f>DSUM($B$60:$Y$78,E$60,$C$85:$D95)</f>
        <v>0</v>
      </c>
      <c r="F95" s="46">
        <f>DSUM($B$60:$Y$78,F$60,$C$85:$D95)</f>
        <v>0</v>
      </c>
      <c r="G95" s="46">
        <f>DSUM($B$60:$Y$78,G$60,$C$85:$D95)</f>
        <v>0</v>
      </c>
      <c r="H95" s="46">
        <f>DSUM($B$60:$Y$78,H$60,$C$85:$D95)</f>
        <v>0</v>
      </c>
      <c r="I95" s="46">
        <f>DSUM($B$60:$Y$78,I$60,$C$85:$D95)</f>
        <v>0</v>
      </c>
      <c r="J95" s="46">
        <f>DSUM($B$60:$Y$78,J$60,$C$85:$D95)</f>
        <v>0</v>
      </c>
      <c r="K95" s="46">
        <f>DSUM($B$60:$Y$78,K$60,$C$85:$D95)</f>
        <v>0</v>
      </c>
      <c r="L95" s="46">
        <f>DSUM($B$60:$Y$78,L$60,$C$85:$D95)</f>
        <v>0</v>
      </c>
      <c r="M95" s="46">
        <f>DSUM($B$60:$Y$78,M$60,$C$85:$D95)</f>
        <v>0</v>
      </c>
      <c r="N95" s="46">
        <f>DSUM($B$60:$Y$78,N$60,$C$85:$D95)</f>
        <v>0</v>
      </c>
      <c r="O95" s="46">
        <f>DSUM($B$60:$Y$78,O$60,$C$85:$D95)</f>
        <v>0</v>
      </c>
      <c r="P95" s="46">
        <f>DSUM($B$60:$Y$78,P$60,$C$85:$D95)</f>
        <v>0</v>
      </c>
      <c r="Q95" s="46">
        <f>DSUM($B$60:$Y$78,Q$60,$C$85:$D95)</f>
        <v>0</v>
      </c>
      <c r="R95" s="46">
        <f>DSUM($B$60:$Y$78,R$60,$C$85:$D95)</f>
        <v>0</v>
      </c>
      <c r="S95" s="46">
        <f>DSUM($B$60:$Y$78,S$60,$C$85:$D95)</f>
        <v>0</v>
      </c>
      <c r="T95" s="46">
        <f>DSUM($B$60:$Y$78,T$60,$C$85:$D95)</f>
        <v>0</v>
      </c>
      <c r="U95" s="46">
        <f>DSUM($B$60:$Y$78,U$60,$C$85:$D95)</f>
        <v>0</v>
      </c>
      <c r="V95" s="46">
        <f>DSUM($B$60:$Y$78,V$60,$C$85:$D95)</f>
        <v>0</v>
      </c>
      <c r="W95" s="46">
        <f>DSUM($B$60:$Y$78,W$60,$C$85:$D95)</f>
        <v>0</v>
      </c>
      <c r="X95" s="46">
        <f>DSUM($B$60:$Y$78,X$60,$C$85:$D95)</f>
        <v>0</v>
      </c>
      <c r="Y95" s="46">
        <f>DSUM($B$60:$Y$78,Y$60,$C$85:$D95)</f>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3" t="s">
        <v>280</v>
      </c>
      <c r="D96" s="113" t="s">
        <v>281</v>
      </c>
      <c r="E96" s="46">
        <f>DSUM($B$60:$Y$78,E$60,$C$85:$D96)</f>
        <v>0</v>
      </c>
      <c r="F96" s="46">
        <f>DSUM($B$60:$Y$78,F$60,$C$85:$D96)</f>
        <v>0</v>
      </c>
      <c r="G96" s="46">
        <f>DSUM($B$60:$Y$78,G$60,$C$85:$D96)</f>
        <v>0</v>
      </c>
      <c r="H96" s="46">
        <f>DSUM($B$60:$Y$78,H$60,$C$85:$D96)</f>
        <v>0</v>
      </c>
      <c r="I96" s="46">
        <f>DSUM($B$60:$Y$78,I$60,$C$85:$D96)</f>
        <v>0</v>
      </c>
      <c r="J96" s="46">
        <f>DSUM($B$60:$Y$78,J$60,$C$85:$D96)</f>
        <v>0</v>
      </c>
      <c r="K96" s="46">
        <f>DSUM($B$60:$Y$78,K$60,$C$85:$D96)</f>
        <v>0</v>
      </c>
      <c r="L96" s="46">
        <f>DSUM($B$60:$Y$78,L$60,$C$85:$D96)</f>
        <v>0</v>
      </c>
      <c r="M96" s="46">
        <f>DSUM($B$60:$Y$78,M$60,$C$85:$D96)</f>
        <v>0</v>
      </c>
      <c r="N96" s="46">
        <f>DSUM($B$60:$Y$78,N$60,$C$85:$D96)</f>
        <v>0</v>
      </c>
      <c r="O96" s="46">
        <f>DSUM($B$60:$Y$78,O$60,$C$85:$D96)</f>
        <v>0</v>
      </c>
      <c r="P96" s="46">
        <f>DSUM($B$60:$Y$78,P$60,$C$85:$D96)</f>
        <v>0</v>
      </c>
      <c r="Q96" s="46">
        <f>DSUM($B$60:$Y$78,Q$60,$C$85:$D96)</f>
        <v>0</v>
      </c>
      <c r="R96" s="46">
        <f>DSUM($B$60:$Y$78,R$60,$C$85:$D96)</f>
        <v>0</v>
      </c>
      <c r="S96" s="46">
        <f>DSUM($B$60:$Y$78,S$60,$C$85:$D96)</f>
        <v>0</v>
      </c>
      <c r="T96" s="46">
        <f>DSUM($B$60:$Y$78,T$60,$C$85:$D96)</f>
        <v>0</v>
      </c>
      <c r="U96" s="46">
        <f>DSUM($B$60:$Y$78,U$60,$C$85:$D96)</f>
        <v>0</v>
      </c>
      <c r="V96" s="46">
        <f>DSUM($B$60:$Y$78,V$60,$C$85:$D96)</f>
        <v>0</v>
      </c>
      <c r="W96" s="46">
        <f>DSUM($B$60:$Y$78,W$60,$C$85:$D96)</f>
        <v>0</v>
      </c>
      <c r="X96" s="46">
        <f>DSUM($B$60:$Y$78,X$60,$C$85:$D96)</f>
        <v>0</v>
      </c>
      <c r="Y96" s="46">
        <f>DSUM($B$60:$Y$78,Y$60,$C$85:$D96)</f>
        <v>0</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3" t="s">
        <v>282</v>
      </c>
      <c r="D97" s="113" t="s">
        <v>283</v>
      </c>
      <c r="E97" s="46">
        <f>DSUM($B$60:$Y$78,E$60,$C$85:$D97)</f>
        <v>0</v>
      </c>
      <c r="F97" s="46">
        <f>DSUM($B$60:$Y$78,F$60,$C$85:$D97)</f>
        <v>0</v>
      </c>
      <c r="G97" s="46">
        <f>DSUM($B$60:$Y$78,G$60,$C$85:$D97)</f>
        <v>0</v>
      </c>
      <c r="H97" s="46">
        <f>DSUM($B$60:$Y$78,H$60,$C$85:$D97)</f>
        <v>0</v>
      </c>
      <c r="I97" s="46">
        <f>DSUM($B$60:$Y$78,I$60,$C$85:$D97)</f>
        <v>0</v>
      </c>
      <c r="J97" s="46">
        <f>DSUM($B$60:$Y$78,J$60,$C$85:$D97)</f>
        <v>0</v>
      </c>
      <c r="K97" s="46">
        <f>DSUM($B$60:$Y$78,K$60,$C$85:$D97)</f>
        <v>0</v>
      </c>
      <c r="L97" s="46">
        <f>DSUM($B$60:$Y$78,L$60,$C$85:$D97)</f>
        <v>0</v>
      </c>
      <c r="M97" s="46">
        <f>DSUM($B$60:$Y$78,M$60,$C$85:$D97)</f>
        <v>0</v>
      </c>
      <c r="N97" s="46">
        <f>DSUM($B$60:$Y$78,N$60,$C$85:$D97)</f>
        <v>0</v>
      </c>
      <c r="O97" s="46">
        <f>DSUM($B$60:$Y$78,O$60,$C$85:$D97)</f>
        <v>0</v>
      </c>
      <c r="P97" s="46">
        <f>DSUM($B$60:$Y$78,P$60,$C$85:$D97)</f>
        <v>0</v>
      </c>
      <c r="Q97" s="46">
        <f>DSUM($B$60:$Y$78,Q$60,$C$85:$D97)</f>
        <v>0</v>
      </c>
      <c r="R97" s="46">
        <f>DSUM($B$60:$Y$78,R$60,$C$85:$D97)</f>
        <v>0</v>
      </c>
      <c r="S97" s="46">
        <f>DSUM($B$60:$Y$78,S$60,$C$85:$D97)</f>
        <v>0</v>
      </c>
      <c r="T97" s="46">
        <f>DSUM($B$60:$Y$78,T$60,$C$85:$D97)</f>
        <v>0</v>
      </c>
      <c r="U97" s="46">
        <f>DSUM($B$60:$Y$78,U$60,$C$85:$D97)</f>
        <v>0</v>
      </c>
      <c r="V97" s="46">
        <f>DSUM($B$60:$Y$78,V$60,$C$85:$D97)</f>
        <v>0</v>
      </c>
      <c r="W97" s="46">
        <f>DSUM($B$60:$Y$78,W$60,$C$85:$D97)</f>
        <v>0</v>
      </c>
      <c r="X97" s="46">
        <f>DSUM($B$60:$Y$78,X$60,$C$85:$D97)</f>
        <v>0</v>
      </c>
      <c r="Y97" s="46">
        <f>DSUM($B$60:$Y$78,Y$60,$C$85:$D97)</f>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3" t="s">
        <v>284</v>
      </c>
      <c r="D98" s="113" t="s">
        <v>285</v>
      </c>
      <c r="E98" s="46">
        <f>DSUM($B$60:$Y$78,E$60,$C$85:$D98)</f>
        <v>0</v>
      </c>
      <c r="F98" s="46">
        <f>DSUM($B$60:$Y$78,F$60,$C$85:$D98)</f>
        <v>0</v>
      </c>
      <c r="G98" s="46">
        <f>DSUM($B$60:$Y$78,G$60,$C$85:$D98)</f>
        <v>0</v>
      </c>
      <c r="H98" s="46">
        <f>DSUM($B$60:$Y$78,H$60,$C$85:$D98)</f>
        <v>0</v>
      </c>
      <c r="I98" s="46">
        <f>DSUM($B$60:$Y$78,I$60,$C$85:$D98)</f>
        <v>0</v>
      </c>
      <c r="J98" s="46">
        <f>DSUM($B$60:$Y$78,J$60,$C$85:$D98)</f>
        <v>0</v>
      </c>
      <c r="K98" s="46">
        <f>DSUM($B$60:$Y$78,K$60,$C$85:$D98)</f>
        <v>0</v>
      </c>
      <c r="L98" s="46">
        <f>DSUM($B$60:$Y$78,L$60,$C$85:$D98)</f>
        <v>0</v>
      </c>
      <c r="M98" s="46">
        <f>DSUM($B$60:$Y$78,M$60,$C$85:$D98)</f>
        <v>0</v>
      </c>
      <c r="N98" s="46">
        <f>DSUM($B$60:$Y$78,N$60,$C$85:$D98)</f>
        <v>0</v>
      </c>
      <c r="O98" s="46">
        <f>DSUM($B$60:$Y$78,O$60,$C$85:$D98)</f>
        <v>0</v>
      </c>
      <c r="P98" s="46">
        <f>DSUM($B$60:$Y$78,P$60,$C$85:$D98)</f>
        <v>0</v>
      </c>
      <c r="Q98" s="46">
        <f>DSUM($B$60:$Y$78,Q$60,$C$85:$D98)</f>
        <v>0</v>
      </c>
      <c r="R98" s="46">
        <f>DSUM($B$60:$Y$78,R$60,$C$85:$D98)</f>
        <v>0</v>
      </c>
      <c r="S98" s="46">
        <f>DSUM($B$60:$Y$78,S$60,$C$85:$D98)</f>
        <v>0</v>
      </c>
      <c r="T98" s="46">
        <f>DSUM($B$60:$Y$78,T$60,$C$85:$D98)</f>
        <v>0</v>
      </c>
      <c r="U98" s="46">
        <f>DSUM($B$60:$Y$78,U$60,$C$85:$D98)</f>
        <v>0</v>
      </c>
      <c r="V98" s="46">
        <f>DSUM($B$60:$Y$78,V$60,$C$85:$D98)</f>
        <v>0</v>
      </c>
      <c r="W98" s="46">
        <f>DSUM($B$60:$Y$78,W$60,$C$85:$D98)</f>
        <v>0</v>
      </c>
      <c r="X98" s="46">
        <f>DSUM($B$60:$Y$78,X$60,$C$85:$D98)</f>
        <v>0</v>
      </c>
      <c r="Y98" s="46">
        <f>DSUM($B$60:$Y$78,Y$60,$C$85:$D98)</f>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3" t="s">
        <v>286</v>
      </c>
      <c r="D99" s="113" t="s">
        <v>287</v>
      </c>
      <c r="E99" s="46">
        <f>DSUM($B$60:$Y$78,E$60,$C$85:$D99)</f>
        <v>0</v>
      </c>
      <c r="F99" s="46">
        <f>DSUM($B$60:$Y$78,F$60,$C$85:$D99)</f>
        <v>0</v>
      </c>
      <c r="G99" s="46">
        <f>DSUM($B$60:$Y$78,G$60,$C$85:$D99)</f>
        <v>0</v>
      </c>
      <c r="H99" s="46">
        <f>DSUM($B$60:$Y$78,H$60,$C$85:$D99)</f>
        <v>0</v>
      </c>
      <c r="I99" s="46">
        <f>DSUM($B$60:$Y$78,I$60,$C$85:$D99)</f>
        <v>0</v>
      </c>
      <c r="J99" s="46">
        <f>DSUM($B$60:$Y$78,J$60,$C$85:$D99)</f>
        <v>0</v>
      </c>
      <c r="K99" s="46">
        <f>DSUM($B$60:$Y$78,K$60,$C$85:$D99)</f>
        <v>0</v>
      </c>
      <c r="L99" s="46">
        <f>DSUM($B$60:$Y$78,L$60,$C$85:$D99)</f>
        <v>0</v>
      </c>
      <c r="M99" s="46">
        <f>DSUM($B$60:$Y$78,M$60,$C$85:$D99)</f>
        <v>0</v>
      </c>
      <c r="N99" s="46">
        <f>DSUM($B$60:$Y$78,N$60,$C$85:$D99)</f>
        <v>0</v>
      </c>
      <c r="O99" s="46">
        <f>DSUM($B$60:$Y$78,O$60,$C$85:$D99)</f>
        <v>0</v>
      </c>
      <c r="P99" s="46">
        <f>DSUM($B$60:$Y$78,P$60,$C$85:$D99)</f>
        <v>0</v>
      </c>
      <c r="Q99" s="46">
        <f>DSUM($B$60:$Y$78,Q$60,$C$85:$D99)</f>
        <v>0</v>
      </c>
      <c r="R99" s="46">
        <f>DSUM($B$60:$Y$78,R$60,$C$85:$D99)</f>
        <v>0</v>
      </c>
      <c r="S99" s="46">
        <f>DSUM($B$60:$Y$78,S$60,$C$85:$D99)</f>
        <v>0</v>
      </c>
      <c r="T99" s="46">
        <f>DSUM($B$60:$Y$78,T$60,$C$85:$D99)</f>
        <v>0</v>
      </c>
      <c r="U99" s="46">
        <f>DSUM($B$60:$Y$78,U$60,$C$85:$D99)</f>
        <v>0</v>
      </c>
      <c r="V99" s="46">
        <f>DSUM($B$60:$Y$78,V$60,$C$85:$D99)</f>
        <v>0</v>
      </c>
      <c r="W99" s="46">
        <f>DSUM($B$60:$Y$78,W$60,$C$85:$D99)</f>
        <v>0</v>
      </c>
      <c r="X99" s="46">
        <f>DSUM($B$60:$Y$78,X$60,$C$85:$D99)</f>
        <v>0</v>
      </c>
      <c r="Y99" s="46">
        <f>DSUM($B$60:$Y$78,Y$60,$C$85:$D99)</f>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3" t="s">
        <v>288</v>
      </c>
      <c r="D100" s="113" t="s">
        <v>289</v>
      </c>
      <c r="E100" s="46">
        <f>DSUM($B$60:$Y$78,E$60,$C$85:$D100)</f>
        <v>0</v>
      </c>
      <c r="F100" s="46">
        <f>DSUM($B$60:$Y$78,F$60,$C$85:$D100)</f>
        <v>0</v>
      </c>
      <c r="G100" s="46">
        <f>DSUM($B$60:$Y$78,G$60,$C$85:$D100)</f>
        <v>0</v>
      </c>
      <c r="H100" s="46">
        <f>DSUM($B$60:$Y$78,H$60,$C$85:$D100)</f>
        <v>0</v>
      </c>
      <c r="I100" s="46">
        <f>DSUM($B$60:$Y$78,I$60,$C$85:$D100)</f>
        <v>0</v>
      </c>
      <c r="J100" s="46">
        <f>DSUM($B$60:$Y$78,J$60,$C$85:$D100)</f>
        <v>0</v>
      </c>
      <c r="K100" s="46">
        <f>DSUM($B$60:$Y$78,K$60,$C$85:$D100)</f>
        <v>0</v>
      </c>
      <c r="L100" s="46">
        <f>DSUM($B$60:$Y$78,L$60,$C$85:$D100)</f>
        <v>0</v>
      </c>
      <c r="M100" s="46">
        <f>DSUM($B$60:$Y$78,M$60,$C$85:$D100)</f>
        <v>0</v>
      </c>
      <c r="N100" s="46">
        <f>DSUM($B$60:$Y$78,N$60,$C$85:$D100)</f>
        <v>0</v>
      </c>
      <c r="O100" s="46">
        <f>DSUM($B$60:$Y$78,O$60,$C$85:$D100)</f>
        <v>0</v>
      </c>
      <c r="P100" s="46">
        <f>DSUM($B$60:$Y$78,P$60,$C$85:$D100)</f>
        <v>0</v>
      </c>
      <c r="Q100" s="46">
        <f>DSUM($B$60:$Y$78,Q$60,$C$85:$D100)</f>
        <v>0</v>
      </c>
      <c r="R100" s="46">
        <f>DSUM($B$60:$Y$78,R$60,$C$85:$D100)</f>
        <v>0</v>
      </c>
      <c r="S100" s="46">
        <f>DSUM($B$60:$Y$78,S$60,$C$85:$D100)</f>
        <v>0</v>
      </c>
      <c r="T100" s="46">
        <f>DSUM($B$60:$Y$78,T$60,$C$85:$D100)</f>
        <v>0</v>
      </c>
      <c r="U100" s="46">
        <f>DSUM($B$60:$Y$78,U$60,$C$85:$D100)</f>
        <v>0</v>
      </c>
      <c r="V100" s="46">
        <f>DSUM($B$60:$Y$78,V$60,$C$85:$D100)</f>
        <v>0</v>
      </c>
      <c r="W100" s="46">
        <f>DSUM($B$60:$Y$78,W$60,$C$85:$D100)</f>
        <v>0</v>
      </c>
      <c r="X100" s="46">
        <f>DSUM($B$60:$Y$78,X$60,$C$85:$D100)</f>
        <v>0</v>
      </c>
      <c r="Y100" s="46">
        <f>DSUM($B$60:$Y$78,Y$60,$C$85:$D100)</f>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3" t="s">
        <v>290</v>
      </c>
      <c r="D101" s="113" t="s">
        <v>291</v>
      </c>
      <c r="E101" s="46">
        <f>DSUM($B$60:$Y$78,E$60,$C$85:$D101)</f>
        <v>0</v>
      </c>
      <c r="F101" s="46">
        <f>DSUM($B$60:$Y$78,F$60,$C$85:$D101)</f>
        <v>0</v>
      </c>
      <c r="G101" s="46">
        <f>DSUM($B$60:$Y$78,G$60,$C$85:$D101)</f>
        <v>0</v>
      </c>
      <c r="H101" s="46">
        <f>DSUM($B$60:$Y$78,H$60,$C$85:$D101)</f>
        <v>0</v>
      </c>
      <c r="I101" s="46">
        <f>DSUM($B$60:$Y$78,I$60,$C$85:$D101)</f>
        <v>0</v>
      </c>
      <c r="J101" s="46">
        <f>DSUM($B$60:$Y$78,J$60,$C$85:$D101)</f>
        <v>0</v>
      </c>
      <c r="K101" s="46">
        <f>DSUM($B$60:$Y$78,K$60,$C$85:$D101)</f>
        <v>0</v>
      </c>
      <c r="L101" s="46">
        <f>DSUM($B$60:$Y$78,L$60,$C$85:$D101)</f>
        <v>0</v>
      </c>
      <c r="M101" s="46">
        <f>DSUM($B$60:$Y$78,M$60,$C$85:$D101)</f>
        <v>0</v>
      </c>
      <c r="N101" s="46">
        <f>DSUM($B$60:$Y$78,N$60,$C$85:$D101)</f>
        <v>0</v>
      </c>
      <c r="O101" s="46">
        <f>DSUM($B$60:$Y$78,O$60,$C$85:$D101)</f>
        <v>0</v>
      </c>
      <c r="P101" s="46">
        <f>DSUM($B$60:$Y$78,P$60,$C$85:$D101)</f>
        <v>0</v>
      </c>
      <c r="Q101" s="46">
        <f>DSUM($B$60:$Y$78,Q$60,$C$85:$D101)</f>
        <v>0</v>
      </c>
      <c r="R101" s="46">
        <f>DSUM($B$60:$Y$78,R$60,$C$85:$D101)</f>
        <v>0</v>
      </c>
      <c r="S101" s="46">
        <f>DSUM($B$60:$Y$78,S$60,$C$85:$D101)</f>
        <v>0</v>
      </c>
      <c r="T101" s="46">
        <f>DSUM($B$60:$Y$78,T$60,$C$85:$D101)</f>
        <v>0</v>
      </c>
      <c r="U101" s="46">
        <f>DSUM($B$60:$Y$78,U$60,$C$85:$D101)</f>
        <v>0</v>
      </c>
      <c r="V101" s="46">
        <f>DSUM($B$60:$Y$78,V$60,$C$85:$D101)</f>
        <v>0</v>
      </c>
      <c r="W101" s="46">
        <f>DSUM($B$60:$Y$78,W$60,$C$85:$D101)</f>
        <v>0</v>
      </c>
      <c r="X101" s="46">
        <f>DSUM($B$60:$Y$78,X$60,$C$85:$D101)</f>
        <v>0</v>
      </c>
      <c r="Y101" s="46">
        <f>DSUM($B$60:$Y$78,Y$60,$C$85:$D101)</f>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3" t="s">
        <v>292</v>
      </c>
      <c r="D102" s="113" t="s">
        <v>293</v>
      </c>
      <c r="E102" s="46">
        <f>DSUM($B$60:$Y$78,E$60,$C$85:$D102)</f>
        <v>0</v>
      </c>
      <c r="F102" s="46">
        <f>DSUM($B$60:$Y$78,F$60,$C$85:$D102)</f>
        <v>0</v>
      </c>
      <c r="G102" s="46">
        <f>DSUM($B$60:$Y$78,G$60,$C$85:$D102)</f>
        <v>0</v>
      </c>
      <c r="H102" s="46">
        <f>DSUM($B$60:$Y$78,H$60,$C$85:$D102)</f>
        <v>0</v>
      </c>
      <c r="I102" s="46">
        <f>DSUM($B$60:$Y$78,I$60,$C$85:$D102)</f>
        <v>0</v>
      </c>
      <c r="J102" s="46">
        <f>DSUM($B$60:$Y$78,J$60,$C$85:$D102)</f>
        <v>0</v>
      </c>
      <c r="K102" s="46">
        <f>DSUM($B$60:$Y$78,K$60,$C$85:$D102)</f>
        <v>0</v>
      </c>
      <c r="L102" s="46">
        <f>DSUM($B$60:$Y$78,L$60,$C$85:$D102)</f>
        <v>0</v>
      </c>
      <c r="M102" s="46">
        <f>DSUM($B$60:$Y$78,M$60,$C$85:$D102)</f>
        <v>0</v>
      </c>
      <c r="N102" s="46">
        <f>DSUM($B$60:$Y$78,N$60,$C$85:$D102)</f>
        <v>0</v>
      </c>
      <c r="O102" s="46">
        <f>DSUM($B$60:$Y$78,O$60,$C$85:$D102)</f>
        <v>0</v>
      </c>
      <c r="P102" s="46">
        <f>DSUM($B$60:$Y$78,P$60,$C$85:$D102)</f>
        <v>0</v>
      </c>
      <c r="Q102" s="46">
        <f>DSUM($B$60:$Y$78,Q$60,$C$85:$D102)</f>
        <v>0</v>
      </c>
      <c r="R102" s="46">
        <f>DSUM($B$60:$Y$78,R$60,$C$85:$D102)</f>
        <v>0</v>
      </c>
      <c r="S102" s="46">
        <f>DSUM($B$60:$Y$78,S$60,$C$85:$D102)</f>
        <v>0</v>
      </c>
      <c r="T102" s="46">
        <f>DSUM($B$60:$Y$78,T$60,$C$85:$D102)</f>
        <v>0</v>
      </c>
      <c r="U102" s="46">
        <f>DSUM($B$60:$Y$78,U$60,$C$85:$D102)</f>
        <v>0</v>
      </c>
      <c r="V102" s="46">
        <f>DSUM($B$60:$Y$78,V$60,$C$85:$D102)</f>
        <v>0</v>
      </c>
      <c r="W102" s="46">
        <f>DSUM($B$60:$Y$78,W$60,$C$85:$D102)</f>
        <v>0</v>
      </c>
      <c r="X102" s="46">
        <f>DSUM($B$60:$Y$78,X$60,$C$85:$D102)</f>
        <v>0</v>
      </c>
      <c r="Y102" s="46">
        <f>DSUM($B$60:$Y$78,Y$60,$C$85:$D102)</f>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3" t="s">
        <v>294</v>
      </c>
      <c r="D103" s="113" t="s">
        <v>295</v>
      </c>
      <c r="E103" s="46">
        <f>DSUM($B$60:$Y$78,E$60,$C$85:$D103)</f>
        <v>0</v>
      </c>
      <c r="F103" s="46">
        <f>DSUM($B$60:$Y$78,F$60,$C$85:$D103)</f>
        <v>0</v>
      </c>
      <c r="G103" s="46">
        <f>DSUM($B$60:$Y$78,G$60,$C$85:$D103)</f>
        <v>0</v>
      </c>
      <c r="H103" s="46">
        <f>DSUM($B$60:$Y$78,H$60,$C$85:$D103)</f>
        <v>0</v>
      </c>
      <c r="I103" s="46">
        <f>DSUM($B$60:$Y$78,I$60,$C$85:$D103)</f>
        <v>0</v>
      </c>
      <c r="J103" s="46">
        <f>DSUM($B$60:$Y$78,J$60,$C$85:$D103)</f>
        <v>0</v>
      </c>
      <c r="K103" s="46">
        <f>DSUM($B$60:$Y$78,K$60,$C$85:$D103)</f>
        <v>0</v>
      </c>
      <c r="L103" s="46">
        <f>DSUM($B$60:$Y$78,L$60,$C$85:$D103)</f>
        <v>0</v>
      </c>
      <c r="M103" s="46">
        <f>DSUM($B$60:$Y$78,M$60,$C$85:$D103)</f>
        <v>0</v>
      </c>
      <c r="N103" s="46">
        <f>DSUM($B$60:$Y$78,N$60,$C$85:$D103)</f>
        <v>0</v>
      </c>
      <c r="O103" s="46">
        <f>DSUM($B$60:$Y$78,O$60,$C$85:$D103)</f>
        <v>0</v>
      </c>
      <c r="P103" s="46">
        <f>DSUM($B$60:$Y$78,P$60,$C$85:$D103)</f>
        <v>0</v>
      </c>
      <c r="Q103" s="46">
        <f>DSUM($B$60:$Y$78,Q$60,$C$85:$D103)</f>
        <v>0</v>
      </c>
      <c r="R103" s="46">
        <f>DSUM($B$60:$Y$78,R$60,$C$85:$D103)</f>
        <v>0</v>
      </c>
      <c r="S103" s="46">
        <f>DSUM($B$60:$Y$78,S$60,$C$85:$D103)</f>
        <v>0</v>
      </c>
      <c r="T103" s="46">
        <f>DSUM($B$60:$Y$78,T$60,$C$85:$D103)</f>
        <v>0</v>
      </c>
      <c r="U103" s="46">
        <f>DSUM($B$60:$Y$78,U$60,$C$85:$D103)</f>
        <v>0</v>
      </c>
      <c r="V103" s="46">
        <f>DSUM($B$60:$Y$78,V$60,$C$85:$D103)</f>
        <v>0</v>
      </c>
      <c r="W103" s="46">
        <f>DSUM($B$60:$Y$78,W$60,$C$85:$D103)</f>
        <v>0</v>
      </c>
      <c r="X103" s="46">
        <f>DSUM($B$60:$Y$78,X$60,$C$85:$D103)</f>
        <v>0</v>
      </c>
      <c r="Y103" s="46">
        <f>DSUM($B$60:$Y$78,Y$60,$C$85:$D103)</f>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3" t="s">
        <v>296</v>
      </c>
      <c r="D104" s="113" t="s">
        <v>297</v>
      </c>
      <c r="E104" s="46">
        <f>DSUM($B$60:$Y$78,E$60,$C$85:$D104)</f>
        <v>0</v>
      </c>
      <c r="F104" s="46">
        <f>DSUM($B$60:$Y$78,F$60,$C$85:$D104)</f>
        <v>0</v>
      </c>
      <c r="G104" s="46">
        <f>DSUM($B$60:$Y$78,G$60,$C$85:$D104)</f>
        <v>0</v>
      </c>
      <c r="H104" s="46">
        <f>DSUM($B$60:$Y$78,H$60,$C$85:$D104)</f>
        <v>0</v>
      </c>
      <c r="I104" s="46">
        <f>DSUM($B$60:$Y$78,I$60,$C$85:$D104)</f>
        <v>0</v>
      </c>
      <c r="J104" s="46">
        <f>DSUM($B$60:$Y$78,J$60,$C$85:$D104)</f>
        <v>0</v>
      </c>
      <c r="K104" s="46">
        <f>DSUM($B$60:$Y$78,K$60,$C$85:$D104)</f>
        <v>0</v>
      </c>
      <c r="L104" s="46">
        <f>DSUM($B$60:$Y$78,L$60,$C$85:$D104)</f>
        <v>0</v>
      </c>
      <c r="M104" s="46">
        <f>DSUM($B$60:$Y$78,M$60,$C$85:$D104)</f>
        <v>0</v>
      </c>
      <c r="N104" s="46">
        <f>DSUM($B$60:$Y$78,N$60,$C$85:$D104)</f>
        <v>0</v>
      </c>
      <c r="O104" s="46">
        <f>DSUM($B$60:$Y$78,O$60,$C$85:$D104)</f>
        <v>0</v>
      </c>
      <c r="P104" s="46">
        <f>DSUM($B$60:$Y$78,P$60,$C$85:$D104)</f>
        <v>0</v>
      </c>
      <c r="Q104" s="46">
        <f>DSUM($B$60:$Y$78,Q$60,$C$85:$D104)</f>
        <v>0</v>
      </c>
      <c r="R104" s="46">
        <f>DSUM($B$60:$Y$78,R$60,$C$85:$D104)</f>
        <v>0</v>
      </c>
      <c r="S104" s="46">
        <f>DSUM($B$60:$Y$78,S$60,$C$85:$D104)</f>
        <v>0</v>
      </c>
      <c r="T104" s="46">
        <f>DSUM($B$60:$Y$78,T$60,$C$85:$D104)</f>
        <v>0</v>
      </c>
      <c r="U104" s="46">
        <f>DSUM($B$60:$Y$78,U$60,$C$85:$D104)</f>
        <v>0</v>
      </c>
      <c r="V104" s="46">
        <f>DSUM($B$60:$Y$78,V$60,$C$85:$D104)</f>
        <v>0</v>
      </c>
      <c r="W104" s="46">
        <f>DSUM($B$60:$Y$78,W$60,$C$85:$D104)</f>
        <v>0</v>
      </c>
      <c r="X104" s="46">
        <f>DSUM($B$60:$Y$78,X$60,$C$85:$D104)</f>
        <v>0</v>
      </c>
      <c r="Y104" s="46">
        <f>DSUM($B$60:$Y$78,Y$60,$C$85:$D104)</f>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3" t="s">
        <v>298</v>
      </c>
      <c r="D105" s="113" t="s">
        <v>299</v>
      </c>
      <c r="E105" s="46">
        <f>DSUM($B$60:$Y$78,E$60,$C$85:$D105)</f>
        <v>0</v>
      </c>
      <c r="F105" s="46">
        <f>DSUM($B$60:$Y$78,F$60,$C$85:$D105)</f>
        <v>0</v>
      </c>
      <c r="G105" s="46">
        <f>DSUM($B$60:$Y$78,G$60,$C$85:$D105)</f>
        <v>0</v>
      </c>
      <c r="H105" s="46">
        <f>DSUM($B$60:$Y$78,H$60,$C$85:$D105)</f>
        <v>0</v>
      </c>
      <c r="I105" s="46">
        <f>DSUM($B$60:$Y$78,I$60,$C$85:$D105)</f>
        <v>0</v>
      </c>
      <c r="J105" s="46">
        <f>DSUM($B$60:$Y$78,J$60,$C$85:$D105)</f>
        <v>0</v>
      </c>
      <c r="K105" s="46">
        <f>DSUM($B$60:$Y$78,K$60,$C$85:$D105)</f>
        <v>0</v>
      </c>
      <c r="L105" s="46">
        <f>DSUM($B$60:$Y$78,L$60,$C$85:$D105)</f>
        <v>0</v>
      </c>
      <c r="M105" s="46">
        <f>DSUM($B$60:$Y$78,M$60,$C$85:$D105)</f>
        <v>0</v>
      </c>
      <c r="N105" s="46">
        <f>DSUM($B$60:$Y$78,N$60,$C$85:$D105)</f>
        <v>0</v>
      </c>
      <c r="O105" s="46">
        <f>DSUM($B$60:$Y$78,O$60,$C$85:$D105)</f>
        <v>0</v>
      </c>
      <c r="P105" s="46">
        <f>DSUM($B$60:$Y$78,P$60,$C$85:$D105)</f>
        <v>0</v>
      </c>
      <c r="Q105" s="46">
        <f>DSUM($B$60:$Y$78,Q$60,$C$85:$D105)</f>
        <v>0</v>
      </c>
      <c r="R105" s="46">
        <f>DSUM($B$60:$Y$78,R$60,$C$85:$D105)</f>
        <v>0</v>
      </c>
      <c r="S105" s="46">
        <f>DSUM($B$60:$Y$78,S$60,$C$85:$D105)</f>
        <v>0</v>
      </c>
      <c r="T105" s="46">
        <f>DSUM($B$60:$Y$78,T$60,$C$85:$D105)</f>
        <v>0</v>
      </c>
      <c r="U105" s="46">
        <f>DSUM($B$60:$Y$78,U$60,$C$85:$D105)</f>
        <v>0</v>
      </c>
      <c r="V105" s="46">
        <f>DSUM($B$60:$Y$78,V$60,$C$85:$D105)</f>
        <v>0</v>
      </c>
      <c r="W105" s="46">
        <f>DSUM($B$60:$Y$78,W$60,$C$85:$D105)</f>
        <v>0</v>
      </c>
      <c r="X105" s="46">
        <f>DSUM($B$60:$Y$78,X$60,$C$85:$D105)</f>
        <v>0</v>
      </c>
      <c r="Y105" s="46">
        <f>DSUM($B$60:$Y$78,Y$60,$C$85:$D105)</f>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3" t="s">
        <v>300</v>
      </c>
      <c r="D106" s="113" t="s">
        <v>301</v>
      </c>
      <c r="E106" s="46">
        <f>DSUM($B$60:$Y$78,E$60,$C$85:$D106)</f>
        <v>0</v>
      </c>
      <c r="F106" s="46">
        <f>DSUM($B$60:$Y$78,F$60,$C$85:$D106)</f>
        <v>0</v>
      </c>
      <c r="G106" s="46">
        <f>DSUM($B$60:$Y$78,G$60,$C$85:$D106)</f>
        <v>0</v>
      </c>
      <c r="H106" s="46">
        <f>DSUM($B$60:$Y$78,H$60,$C$85:$D106)</f>
        <v>0</v>
      </c>
      <c r="I106" s="46">
        <f>DSUM($B$60:$Y$78,I$60,$C$85:$D106)</f>
        <v>0</v>
      </c>
      <c r="J106" s="46">
        <f>DSUM($B$60:$Y$78,J$60,$C$85:$D106)</f>
        <v>0</v>
      </c>
      <c r="K106" s="46">
        <f>DSUM($B$60:$Y$78,K$60,$C$85:$D106)</f>
        <v>0</v>
      </c>
      <c r="L106" s="46">
        <f>DSUM($B$60:$Y$78,L$60,$C$85:$D106)</f>
        <v>0</v>
      </c>
      <c r="M106" s="46">
        <f>DSUM($B$60:$Y$78,M$60,$C$85:$D106)</f>
        <v>0</v>
      </c>
      <c r="N106" s="46">
        <f>DSUM($B$60:$Y$78,N$60,$C$85:$D106)</f>
        <v>0</v>
      </c>
      <c r="O106" s="46">
        <f>DSUM($B$60:$Y$78,O$60,$C$85:$D106)</f>
        <v>0</v>
      </c>
      <c r="P106" s="46">
        <f>DSUM($B$60:$Y$78,P$60,$C$85:$D106)</f>
        <v>0</v>
      </c>
      <c r="Q106" s="46">
        <f>DSUM($B$60:$Y$78,Q$60,$C$85:$D106)</f>
        <v>0</v>
      </c>
      <c r="R106" s="46">
        <f>DSUM($B$60:$Y$78,R$60,$C$85:$D106)</f>
        <v>0</v>
      </c>
      <c r="S106" s="46">
        <f>DSUM($B$60:$Y$78,S$60,$C$85:$D106)</f>
        <v>0</v>
      </c>
      <c r="T106" s="46">
        <f>DSUM($B$60:$Y$78,T$60,$C$85:$D106)</f>
        <v>0</v>
      </c>
      <c r="U106" s="46">
        <f>DSUM($B$60:$Y$78,U$60,$C$85:$D106)</f>
        <v>0</v>
      </c>
      <c r="V106" s="46">
        <f>DSUM($B$60:$Y$78,V$60,$C$85:$D106)</f>
        <v>0</v>
      </c>
      <c r="W106" s="46">
        <f>DSUM($B$60:$Y$78,W$60,$C$85:$D106)</f>
        <v>0</v>
      </c>
      <c r="X106" s="46">
        <f>DSUM($B$60:$Y$78,X$60,$C$85:$D106)</f>
        <v>0</v>
      </c>
      <c r="Y106" s="46">
        <f>DSUM($B$60:$Y$78,Y$60,$C$85:$D106)</f>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3" t="s">
        <v>302</v>
      </c>
      <c r="D107" s="113" t="s">
        <v>331</v>
      </c>
      <c r="E107" s="46">
        <f>DSUM($B$60:$Y$78,E$60,$C$85:$D107)</f>
        <v>0</v>
      </c>
      <c r="F107" s="46">
        <f>DSUM($B$60:$Y$78,F$60,$C$85:$D107)</f>
        <v>0</v>
      </c>
      <c r="G107" s="46">
        <f>DSUM($B$60:$Y$78,G$60,$C$85:$D107)</f>
        <v>0</v>
      </c>
      <c r="H107" s="46">
        <f>DSUM($B$60:$Y$78,H$60,$C$85:$D107)</f>
        <v>0</v>
      </c>
      <c r="I107" s="46">
        <f>DSUM($B$60:$Y$78,I$60,$C$85:$D107)</f>
        <v>0</v>
      </c>
      <c r="J107" s="46">
        <f>DSUM($B$60:$Y$78,J$60,$C$85:$D107)</f>
        <v>0</v>
      </c>
      <c r="K107" s="46">
        <f>DSUM($B$60:$Y$78,K$60,$C$85:$D107)</f>
        <v>0</v>
      </c>
      <c r="L107" s="46">
        <f>DSUM($B$60:$Y$78,L$60,$C$85:$D107)</f>
        <v>0</v>
      </c>
      <c r="M107" s="46">
        <f>DSUM($B$60:$Y$78,M$60,$C$85:$D107)</f>
        <v>0</v>
      </c>
      <c r="N107" s="46">
        <f>DSUM($B$60:$Y$78,N$60,$C$85:$D107)</f>
        <v>0</v>
      </c>
      <c r="O107" s="46">
        <f>DSUM($B$60:$Y$78,O$60,$C$85:$D107)</f>
        <v>0</v>
      </c>
      <c r="P107" s="46">
        <f>DSUM($B$60:$Y$78,P$60,$C$85:$D107)</f>
        <v>0</v>
      </c>
      <c r="Q107" s="46">
        <f>DSUM($B$60:$Y$78,Q$60,$C$85:$D107)</f>
        <v>0</v>
      </c>
      <c r="R107" s="46">
        <f>DSUM($B$60:$Y$78,R$60,$C$85:$D107)</f>
        <v>0</v>
      </c>
      <c r="S107" s="46">
        <f>DSUM($B$60:$Y$78,S$60,$C$85:$D107)</f>
        <v>0</v>
      </c>
      <c r="T107" s="46">
        <f>DSUM($B$60:$Y$78,T$60,$C$85:$D107)</f>
        <v>0</v>
      </c>
      <c r="U107" s="46">
        <f>DSUM($B$60:$Y$78,U$60,$C$85:$D107)</f>
        <v>0</v>
      </c>
      <c r="V107" s="46">
        <f>DSUM($B$60:$Y$78,V$60,$C$85:$D107)</f>
        <v>0</v>
      </c>
      <c r="W107" s="46">
        <f>DSUM($B$60:$Y$78,W$60,$C$85:$D107)</f>
        <v>0</v>
      </c>
      <c r="X107" s="46">
        <f>DSUM($B$60:$Y$78,X$60,$C$85:$D107)</f>
        <v>0</v>
      </c>
      <c r="Y107" s="46">
        <f>DSUM($B$60:$Y$78,Y$60,$C$85:$D107)</f>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3" t="s">
        <v>333</v>
      </c>
      <c r="D108" s="113" t="s">
        <v>334</v>
      </c>
      <c r="E108" s="46">
        <f>DSUM($B$60:$Y$78,E$60,$C$85:$D108)</f>
        <v>0</v>
      </c>
      <c r="F108" s="46">
        <f>DSUM($B$60:$Y$78,F$60,$C$85:$D108)</f>
        <v>0</v>
      </c>
      <c r="G108" s="46">
        <f>DSUM($B$60:$Y$78,G$60,$C$85:$D108)</f>
        <v>0</v>
      </c>
      <c r="H108" s="46">
        <f>DSUM($B$60:$Y$78,H$60,$C$85:$D108)</f>
        <v>0</v>
      </c>
      <c r="I108" s="46">
        <f>DSUM($B$60:$Y$78,I$60,$C$85:$D108)</f>
        <v>0</v>
      </c>
      <c r="J108" s="46">
        <f>DSUM($B$60:$Y$78,J$60,$C$85:$D108)</f>
        <v>0</v>
      </c>
      <c r="K108" s="46">
        <f>DSUM($B$60:$Y$78,K$60,$C$85:$D108)</f>
        <v>0</v>
      </c>
      <c r="L108" s="46">
        <f>DSUM($B$60:$Y$78,L$60,$C$85:$D108)</f>
        <v>0</v>
      </c>
      <c r="M108" s="46">
        <f>DSUM($B$60:$Y$78,M$60,$C$85:$D108)</f>
        <v>0</v>
      </c>
      <c r="N108" s="46">
        <f>DSUM($B$60:$Y$78,N$60,$C$85:$D108)</f>
        <v>0</v>
      </c>
      <c r="O108" s="46">
        <f>DSUM($B$60:$Y$78,O$60,$C$85:$D108)</f>
        <v>0</v>
      </c>
      <c r="P108" s="46">
        <f>DSUM($B$60:$Y$78,P$60,$C$85:$D108)</f>
        <v>0</v>
      </c>
      <c r="Q108" s="46">
        <f>DSUM($B$60:$Y$78,Q$60,$C$85:$D108)</f>
        <v>0</v>
      </c>
      <c r="R108" s="46">
        <f>DSUM($B$60:$Y$78,R$60,$C$85:$D108)</f>
        <v>0</v>
      </c>
      <c r="S108" s="46">
        <f>DSUM($B$60:$Y$78,S$60,$C$85:$D108)</f>
        <v>0</v>
      </c>
      <c r="T108" s="46">
        <f>DSUM($B$60:$Y$78,T$60,$C$85:$D108)</f>
        <v>0</v>
      </c>
      <c r="U108" s="46">
        <f>DSUM($B$60:$Y$78,U$60,$C$85:$D108)</f>
        <v>0</v>
      </c>
      <c r="V108" s="46">
        <f>DSUM($B$60:$Y$78,V$60,$C$85:$D108)</f>
        <v>0</v>
      </c>
      <c r="W108" s="46">
        <f>DSUM($B$60:$Y$78,W$60,$C$85:$D108)</f>
        <v>0</v>
      </c>
      <c r="X108" s="46">
        <f>DSUM($B$60:$Y$78,X$60,$C$85:$D108)</f>
        <v>0</v>
      </c>
      <c r="Y108" s="46">
        <f>DSUM($B$60:$Y$78,Y$60,$C$85:$D108)</f>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3" t="s">
        <v>336</v>
      </c>
      <c r="D109" s="113" t="s">
        <v>337</v>
      </c>
      <c r="E109" s="46">
        <f>DSUM($B$60:$Y$78,E$60,$C$85:$D109)</f>
        <v>0</v>
      </c>
      <c r="F109" s="46">
        <f>DSUM($B$60:$Y$78,F$60,$C$85:$D109)</f>
        <v>0</v>
      </c>
      <c r="G109" s="46">
        <f>DSUM($B$60:$Y$78,G$60,$C$85:$D109)</f>
        <v>0</v>
      </c>
      <c r="H109" s="46">
        <f>DSUM($B$60:$Y$78,H$60,$C$85:$D109)</f>
        <v>0</v>
      </c>
      <c r="I109" s="46">
        <f>DSUM($B$60:$Y$78,I$60,$C$85:$D109)</f>
        <v>0</v>
      </c>
      <c r="J109" s="46">
        <f>DSUM($B$60:$Y$78,J$60,$C$85:$D109)</f>
        <v>0</v>
      </c>
      <c r="K109" s="46">
        <f>DSUM($B$60:$Y$78,K$60,$C$85:$D109)</f>
        <v>0</v>
      </c>
      <c r="L109" s="46">
        <f>DSUM($B$60:$Y$78,L$60,$C$85:$D109)</f>
        <v>0</v>
      </c>
      <c r="M109" s="46">
        <f>DSUM($B$60:$Y$78,M$60,$C$85:$D109)</f>
        <v>0</v>
      </c>
      <c r="N109" s="46">
        <f>DSUM($B$60:$Y$78,N$60,$C$85:$D109)</f>
        <v>0</v>
      </c>
      <c r="O109" s="46">
        <f>DSUM($B$60:$Y$78,O$60,$C$85:$D109)</f>
        <v>0</v>
      </c>
      <c r="P109" s="46">
        <f>DSUM($B$60:$Y$78,P$60,$C$85:$D109)</f>
        <v>0</v>
      </c>
      <c r="Q109" s="46">
        <f>DSUM($B$60:$Y$78,Q$60,$C$85:$D109)</f>
        <v>0</v>
      </c>
      <c r="R109" s="46">
        <f>DSUM($B$60:$Y$78,R$60,$C$85:$D109)</f>
        <v>0</v>
      </c>
      <c r="S109" s="46">
        <f>DSUM($B$60:$Y$78,S$60,$C$85:$D109)</f>
        <v>0</v>
      </c>
      <c r="T109" s="46">
        <f>DSUM($B$60:$Y$78,T$60,$C$85:$D109)</f>
        <v>0</v>
      </c>
      <c r="U109" s="46">
        <f>DSUM($B$60:$Y$78,U$60,$C$85:$D109)</f>
        <v>0</v>
      </c>
      <c r="V109" s="46">
        <f>DSUM($B$60:$Y$78,V$60,$C$85:$D109)</f>
        <v>0</v>
      </c>
      <c r="W109" s="46">
        <f>DSUM($B$60:$Y$78,W$60,$C$85:$D109)</f>
        <v>0</v>
      </c>
      <c r="X109" s="46">
        <f>DSUM($B$60:$Y$78,X$60,$C$85:$D109)</f>
        <v>0</v>
      </c>
      <c r="Y109" s="46">
        <f>DSUM($B$60:$Y$78,Y$60,$C$85:$D109)</f>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3" t="s">
        <v>339</v>
      </c>
      <c r="D110" s="113" t="s">
        <v>340</v>
      </c>
      <c r="E110" s="46">
        <f>DSUM($B$60:$Y$78,E$60,$C$85:$D110)</f>
        <v>0</v>
      </c>
      <c r="F110" s="46">
        <f>DSUM($B$60:$Y$78,F$60,$C$85:$D110)</f>
        <v>0</v>
      </c>
      <c r="G110" s="46">
        <f>DSUM($B$60:$Y$78,G$60,$C$85:$D110)</f>
        <v>0</v>
      </c>
      <c r="H110" s="46">
        <f>DSUM($B$60:$Y$78,H$60,$C$85:$D110)</f>
        <v>0</v>
      </c>
      <c r="I110" s="46">
        <f>DSUM($B$60:$Y$78,I$60,$C$85:$D110)</f>
        <v>0</v>
      </c>
      <c r="J110" s="46">
        <f>DSUM($B$60:$Y$78,J$60,$C$85:$D110)</f>
        <v>0</v>
      </c>
      <c r="K110" s="46">
        <f>DSUM($B$60:$Y$78,K$60,$C$85:$D110)</f>
        <v>0</v>
      </c>
      <c r="L110" s="46">
        <f>DSUM($B$60:$Y$78,L$60,$C$85:$D110)</f>
        <v>0</v>
      </c>
      <c r="M110" s="46">
        <f>DSUM($B$60:$Y$78,M$60,$C$85:$D110)</f>
        <v>0</v>
      </c>
      <c r="N110" s="46">
        <f>DSUM($B$60:$Y$78,N$60,$C$85:$D110)</f>
        <v>0</v>
      </c>
      <c r="O110" s="46">
        <f>DSUM($B$60:$Y$78,O$60,$C$85:$D110)</f>
        <v>0</v>
      </c>
      <c r="P110" s="46">
        <f>DSUM($B$60:$Y$78,P$60,$C$85:$D110)</f>
        <v>0</v>
      </c>
      <c r="Q110" s="46">
        <f>DSUM($B$60:$Y$78,Q$60,$C$85:$D110)</f>
        <v>0</v>
      </c>
      <c r="R110" s="46">
        <f>DSUM($B$60:$Y$78,R$60,$C$85:$D110)</f>
        <v>0</v>
      </c>
      <c r="S110" s="46">
        <f>DSUM($B$60:$Y$78,S$60,$C$85:$D110)</f>
        <v>0</v>
      </c>
      <c r="T110" s="46">
        <f>DSUM($B$60:$Y$78,T$60,$C$85:$D110)</f>
        <v>0</v>
      </c>
      <c r="U110" s="46">
        <f>DSUM($B$60:$Y$78,U$60,$C$85:$D110)</f>
        <v>0</v>
      </c>
      <c r="V110" s="46">
        <f>DSUM($B$60:$Y$78,V$60,$C$85:$D110)</f>
        <v>0</v>
      </c>
      <c r="W110" s="46">
        <f>DSUM($B$60:$Y$78,W$60,$C$85:$D110)</f>
        <v>0</v>
      </c>
      <c r="X110" s="46">
        <f>DSUM($B$60:$Y$78,X$60,$C$85:$D110)</f>
        <v>0</v>
      </c>
      <c r="Y110" s="46">
        <f>DSUM($B$60:$Y$78,Y$60,$C$85:$D110)</f>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3" t="s">
        <v>342</v>
      </c>
      <c r="D111" s="113" t="s">
        <v>343</v>
      </c>
      <c r="E111" s="46">
        <f>DSUM($B$60:$Y$78,E$60,$C$85:$D111)</f>
        <v>0</v>
      </c>
      <c r="F111" s="46">
        <f>DSUM($B$60:$Y$78,F$60,$C$85:$D111)</f>
        <v>0</v>
      </c>
      <c r="G111" s="46">
        <f>DSUM($B$60:$Y$78,G$60,$C$85:$D111)</f>
        <v>0</v>
      </c>
      <c r="H111" s="46">
        <f>DSUM($B$60:$Y$78,H$60,$C$85:$D111)</f>
        <v>0</v>
      </c>
      <c r="I111" s="46">
        <f>DSUM($B$60:$Y$78,I$60,$C$85:$D111)</f>
        <v>0</v>
      </c>
      <c r="J111" s="46">
        <f>DSUM($B$60:$Y$78,J$60,$C$85:$D111)</f>
        <v>0</v>
      </c>
      <c r="K111" s="46">
        <f>DSUM($B$60:$Y$78,K$60,$C$85:$D111)</f>
        <v>0</v>
      </c>
      <c r="L111" s="46">
        <f>DSUM($B$60:$Y$78,L$60,$C$85:$D111)</f>
        <v>0</v>
      </c>
      <c r="M111" s="46">
        <f>DSUM($B$60:$Y$78,M$60,$C$85:$D111)</f>
        <v>0</v>
      </c>
      <c r="N111" s="46">
        <f>DSUM($B$60:$Y$78,N$60,$C$85:$D111)</f>
        <v>0</v>
      </c>
      <c r="O111" s="46">
        <f>DSUM($B$60:$Y$78,O$60,$C$85:$D111)</f>
        <v>0</v>
      </c>
      <c r="P111" s="46">
        <f>DSUM($B$60:$Y$78,P$60,$C$85:$D111)</f>
        <v>0</v>
      </c>
      <c r="Q111" s="46">
        <f>DSUM($B$60:$Y$78,Q$60,$C$85:$D111)</f>
        <v>0</v>
      </c>
      <c r="R111" s="46">
        <f>DSUM($B$60:$Y$78,R$60,$C$85:$D111)</f>
        <v>0</v>
      </c>
      <c r="S111" s="46">
        <f>DSUM($B$60:$Y$78,S$60,$C$85:$D111)</f>
        <v>0</v>
      </c>
      <c r="T111" s="46">
        <f>DSUM($B$60:$Y$78,T$60,$C$85:$D111)</f>
        <v>0</v>
      </c>
      <c r="U111" s="46">
        <f>DSUM($B$60:$Y$78,U$60,$C$85:$D111)</f>
        <v>0</v>
      </c>
      <c r="V111" s="46">
        <f>DSUM($B$60:$Y$78,V$60,$C$85:$D111)</f>
        <v>0</v>
      </c>
      <c r="W111" s="46">
        <f>DSUM($B$60:$Y$78,W$60,$C$85:$D111)</f>
        <v>0</v>
      </c>
      <c r="X111" s="46">
        <f>DSUM($B$60:$Y$78,X$60,$C$85:$D111)</f>
        <v>0</v>
      </c>
      <c r="Y111" s="46">
        <f>DSUM($B$60:$Y$78,Y$60,$C$85:$D111)</f>
        <v>0</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3" t="s">
        <v>345</v>
      </c>
      <c r="D112" s="113" t="s">
        <v>346</v>
      </c>
      <c r="E112" s="46">
        <f>DSUM($B$60:$Y$78,E$60,$C$85:$D112)</f>
        <v>0</v>
      </c>
      <c r="F112" s="46">
        <f>DSUM($B$60:$Y$78,F$60,$C$85:$D112)</f>
        <v>0</v>
      </c>
      <c r="G112" s="46">
        <f>DSUM($B$60:$Y$78,G$60,$C$85:$D112)</f>
        <v>0</v>
      </c>
      <c r="H112" s="46">
        <f>DSUM($B$60:$Y$78,H$60,$C$85:$D112)</f>
        <v>0</v>
      </c>
      <c r="I112" s="46">
        <f>DSUM($B$60:$Y$78,I$60,$C$85:$D112)</f>
        <v>0</v>
      </c>
      <c r="J112" s="46">
        <f>DSUM($B$60:$Y$78,J$60,$C$85:$D112)</f>
        <v>0</v>
      </c>
      <c r="K112" s="46">
        <f>DSUM($B$60:$Y$78,K$60,$C$85:$D112)</f>
        <v>0</v>
      </c>
      <c r="L112" s="46">
        <f>DSUM($B$60:$Y$78,L$60,$C$85:$D112)</f>
        <v>0</v>
      </c>
      <c r="M112" s="46">
        <f>DSUM($B$60:$Y$78,M$60,$C$85:$D112)</f>
        <v>0</v>
      </c>
      <c r="N112" s="46">
        <f>DSUM($B$60:$Y$78,N$60,$C$85:$D112)</f>
        <v>0</v>
      </c>
      <c r="O112" s="46">
        <f>DSUM($B$60:$Y$78,O$60,$C$85:$D112)</f>
        <v>0</v>
      </c>
      <c r="P112" s="46">
        <f>DSUM($B$60:$Y$78,P$60,$C$85:$D112)</f>
        <v>0</v>
      </c>
      <c r="Q112" s="46">
        <f>DSUM($B$60:$Y$78,Q$60,$C$85:$D112)</f>
        <v>0</v>
      </c>
      <c r="R112" s="46">
        <f>DSUM($B$60:$Y$78,R$60,$C$85:$D112)</f>
        <v>0</v>
      </c>
      <c r="S112" s="46">
        <f>DSUM($B$60:$Y$78,S$60,$C$85:$D112)</f>
        <v>0</v>
      </c>
      <c r="T112" s="46">
        <f>DSUM($B$60:$Y$78,T$60,$C$85:$D112)</f>
        <v>0</v>
      </c>
      <c r="U112" s="46">
        <f>DSUM($B$60:$Y$78,U$60,$C$85:$D112)</f>
        <v>0</v>
      </c>
      <c r="V112" s="46">
        <f>DSUM($B$60:$Y$78,V$60,$C$85:$D112)</f>
        <v>0</v>
      </c>
      <c r="W112" s="46">
        <f>DSUM($B$60:$Y$78,W$60,$C$85:$D112)</f>
        <v>0</v>
      </c>
      <c r="X112" s="46">
        <f>DSUM($B$60:$Y$78,X$60,$C$85:$D112)</f>
        <v>0</v>
      </c>
      <c r="Y112" s="46">
        <f>DSUM($B$60:$Y$78,Y$60,$C$85:$D112)</f>
        <v>0</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3" t="s">
        <v>348</v>
      </c>
      <c r="D113" s="113" t="s">
        <v>349</v>
      </c>
      <c r="E113" s="46">
        <f>DSUM($B$60:$Y$78,E$60,$C$85:$D113)</f>
        <v>0</v>
      </c>
      <c r="F113" s="46">
        <f>DSUM($B$60:$Y$78,F$60,$C$85:$D113)</f>
        <v>0</v>
      </c>
      <c r="G113" s="46">
        <f>DSUM($B$60:$Y$78,G$60,$C$85:$D113)</f>
        <v>0</v>
      </c>
      <c r="H113" s="46">
        <f>DSUM($B$60:$Y$78,H$60,$C$85:$D113)</f>
        <v>0</v>
      </c>
      <c r="I113" s="46">
        <f>DSUM($B$60:$Y$78,I$60,$C$85:$D113)</f>
        <v>0</v>
      </c>
      <c r="J113" s="46">
        <f>DSUM($B$60:$Y$78,J$60,$C$85:$D113)</f>
        <v>0</v>
      </c>
      <c r="K113" s="46">
        <f>DSUM($B$60:$Y$78,K$60,$C$85:$D113)</f>
        <v>0</v>
      </c>
      <c r="L113" s="46">
        <f>DSUM($B$60:$Y$78,L$60,$C$85:$D113)</f>
        <v>0</v>
      </c>
      <c r="M113" s="46">
        <f>DSUM($B$60:$Y$78,M$60,$C$85:$D113)</f>
        <v>0</v>
      </c>
      <c r="N113" s="46">
        <f>DSUM($B$60:$Y$78,N$60,$C$85:$D113)</f>
        <v>0</v>
      </c>
      <c r="O113" s="46">
        <f>DSUM($B$60:$Y$78,O$60,$C$85:$D113)</f>
        <v>0</v>
      </c>
      <c r="P113" s="46">
        <f>DSUM($B$60:$Y$78,P$60,$C$85:$D113)</f>
        <v>0</v>
      </c>
      <c r="Q113" s="46">
        <f>DSUM($B$60:$Y$78,Q$60,$C$85:$D113)</f>
        <v>0</v>
      </c>
      <c r="R113" s="46">
        <f>DSUM($B$60:$Y$78,R$60,$C$85:$D113)</f>
        <v>0</v>
      </c>
      <c r="S113" s="46">
        <f>DSUM($B$60:$Y$78,S$60,$C$85:$D113)</f>
        <v>0</v>
      </c>
      <c r="T113" s="46">
        <f>DSUM($B$60:$Y$78,T$60,$C$85:$D113)</f>
        <v>0</v>
      </c>
      <c r="U113" s="46">
        <f>DSUM($B$60:$Y$78,U$60,$C$85:$D113)</f>
        <v>0</v>
      </c>
      <c r="V113" s="46">
        <f>DSUM($B$60:$Y$78,V$60,$C$85:$D113)</f>
        <v>0</v>
      </c>
      <c r="W113" s="46">
        <f>DSUM($B$60:$Y$78,W$60,$C$85:$D113)</f>
        <v>0</v>
      </c>
      <c r="X113" s="46">
        <f>DSUM($B$60:$Y$78,X$60,$C$85:$D113)</f>
        <v>0</v>
      </c>
      <c r="Y113" s="46">
        <f>DSUM($B$60:$Y$78,Y$60,$C$85:$D113)</f>
        <v>0</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3" t="s">
        <v>351</v>
      </c>
      <c r="D114" s="113" t="s">
        <v>352</v>
      </c>
      <c r="E114" s="46">
        <f>DSUM($B$60:$Y$78,E$60,$C$85:$D114)</f>
        <v>0</v>
      </c>
      <c r="F114" s="46">
        <f>DSUM($B$60:$Y$78,F$60,$C$85:$D114)</f>
        <v>0</v>
      </c>
      <c r="G114" s="46">
        <f>DSUM($B$60:$Y$78,G$60,$C$85:$D114)</f>
        <v>0</v>
      </c>
      <c r="H114" s="46">
        <f>DSUM($B$60:$Y$78,H$60,$C$85:$D114)</f>
        <v>0</v>
      </c>
      <c r="I114" s="46">
        <f>DSUM($B$60:$Y$78,I$60,$C$85:$D114)</f>
        <v>0</v>
      </c>
      <c r="J114" s="46">
        <f>DSUM($B$60:$Y$78,J$60,$C$85:$D114)</f>
        <v>0</v>
      </c>
      <c r="K114" s="46">
        <f>DSUM($B$60:$Y$78,K$60,$C$85:$D114)</f>
        <v>0</v>
      </c>
      <c r="L114" s="46">
        <f>DSUM($B$60:$Y$78,L$60,$C$85:$D114)</f>
        <v>0</v>
      </c>
      <c r="M114" s="46">
        <f>DSUM($B$60:$Y$78,M$60,$C$85:$D114)</f>
        <v>0</v>
      </c>
      <c r="N114" s="46">
        <f>DSUM($B$60:$Y$78,N$60,$C$85:$D114)</f>
        <v>0</v>
      </c>
      <c r="O114" s="46">
        <f>DSUM($B$60:$Y$78,O$60,$C$85:$D114)</f>
        <v>0</v>
      </c>
      <c r="P114" s="46">
        <f>DSUM($B$60:$Y$78,P$60,$C$85:$D114)</f>
        <v>0</v>
      </c>
      <c r="Q114" s="46">
        <f>DSUM($B$60:$Y$78,Q$60,$C$85:$D114)</f>
        <v>0</v>
      </c>
      <c r="R114" s="46">
        <f>DSUM($B$60:$Y$78,R$60,$C$85:$D114)</f>
        <v>0</v>
      </c>
      <c r="S114" s="46">
        <f>DSUM($B$60:$Y$78,S$60,$C$85:$D114)</f>
        <v>0</v>
      </c>
      <c r="T114" s="46">
        <f>DSUM($B$60:$Y$78,T$60,$C$85:$D114)</f>
        <v>0</v>
      </c>
      <c r="U114" s="46">
        <f>DSUM($B$60:$Y$78,U$60,$C$85:$D114)</f>
        <v>0</v>
      </c>
      <c r="V114" s="46">
        <f>DSUM($B$60:$Y$78,V$60,$C$85:$D114)</f>
        <v>0</v>
      </c>
      <c r="W114" s="46">
        <f>DSUM($B$60:$Y$78,W$60,$C$85:$D114)</f>
        <v>0</v>
      </c>
      <c r="X114" s="46">
        <f>DSUM($B$60:$Y$78,X$60,$C$85:$D114)</f>
        <v>0</v>
      </c>
      <c r="Y114" s="46">
        <f>DSUM($B$60:$Y$78,Y$60,$C$85:$D114)</f>
        <v>0</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3" t="s">
        <v>354</v>
      </c>
      <c r="D115" s="113" t="s">
        <v>355</v>
      </c>
      <c r="E115" s="46">
        <f>DSUM($B$60:$Y$78,E$60,$C$85:$D115)</f>
        <v>0</v>
      </c>
      <c r="F115" s="46">
        <f>DSUM($B$60:$Y$78,F$60,$C$85:$D115)</f>
        <v>0</v>
      </c>
      <c r="G115" s="46">
        <f>DSUM($B$60:$Y$78,G$60,$C$85:$D115)</f>
        <v>0</v>
      </c>
      <c r="H115" s="46">
        <f>DSUM($B$60:$Y$78,H$60,$C$85:$D115)</f>
        <v>0</v>
      </c>
      <c r="I115" s="46">
        <f>DSUM($B$60:$Y$78,I$60,$C$85:$D115)</f>
        <v>0</v>
      </c>
      <c r="J115" s="46">
        <f>DSUM($B$60:$Y$78,J$60,$C$85:$D115)</f>
        <v>0</v>
      </c>
      <c r="K115" s="46">
        <f>DSUM($B$60:$Y$78,K$60,$C$85:$D115)</f>
        <v>0</v>
      </c>
      <c r="L115" s="46">
        <f>DSUM($B$60:$Y$78,L$60,$C$85:$D115)</f>
        <v>0</v>
      </c>
      <c r="M115" s="46">
        <f>DSUM($B$60:$Y$78,M$60,$C$85:$D115)</f>
        <v>0</v>
      </c>
      <c r="N115" s="46">
        <f>DSUM($B$60:$Y$78,N$60,$C$85:$D115)</f>
        <v>0</v>
      </c>
      <c r="O115" s="46">
        <f>DSUM($B$60:$Y$78,O$60,$C$85:$D115)</f>
        <v>0</v>
      </c>
      <c r="P115" s="46">
        <f>DSUM($B$60:$Y$78,P$60,$C$85:$D115)</f>
        <v>0</v>
      </c>
      <c r="Q115" s="46">
        <f>DSUM($B$60:$Y$78,Q$60,$C$85:$D115)</f>
        <v>0</v>
      </c>
      <c r="R115" s="46">
        <f>DSUM($B$60:$Y$78,R$60,$C$85:$D115)</f>
        <v>0</v>
      </c>
      <c r="S115" s="46">
        <f>DSUM($B$60:$Y$78,S$60,$C$85:$D115)</f>
        <v>0</v>
      </c>
      <c r="T115" s="46">
        <f>DSUM($B$60:$Y$78,T$60,$C$85:$D115)</f>
        <v>0</v>
      </c>
      <c r="U115" s="46">
        <f>DSUM($B$60:$Y$78,U$60,$C$85:$D115)</f>
        <v>0</v>
      </c>
      <c r="V115" s="46">
        <f>DSUM($B$60:$Y$78,V$60,$C$85:$D115)</f>
        <v>0</v>
      </c>
      <c r="W115" s="46">
        <f>DSUM($B$60:$Y$78,W$60,$C$85:$D115)</f>
        <v>0</v>
      </c>
      <c r="X115" s="46">
        <f>DSUM($B$60:$Y$78,X$60,$C$85:$D115)</f>
        <v>0</v>
      </c>
      <c r="Y115" s="46">
        <f>DSUM($B$60:$Y$78,Y$60,$C$85:$D115)</f>
        <v>0</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3" t="s">
        <v>357</v>
      </c>
      <c r="D116" s="113" t="s">
        <v>358</v>
      </c>
      <c r="E116" s="46">
        <f>DSUM($B$60:$Y$78,E$60,$C$85:$D116)</f>
        <v>0</v>
      </c>
      <c r="F116" s="46">
        <f>DSUM($B$60:$Y$78,F$60,$C$85:$D116)</f>
        <v>0</v>
      </c>
      <c r="G116" s="46">
        <f>DSUM($B$60:$Y$78,G$60,$C$85:$D116)</f>
        <v>0</v>
      </c>
      <c r="H116" s="46">
        <f>DSUM($B$60:$Y$78,H$60,$C$85:$D116)</f>
        <v>0</v>
      </c>
      <c r="I116" s="46">
        <f>DSUM($B$60:$Y$78,I$60,$C$85:$D116)</f>
        <v>0</v>
      </c>
      <c r="J116" s="46">
        <f>DSUM($B$60:$Y$78,J$60,$C$85:$D116)</f>
        <v>0</v>
      </c>
      <c r="K116" s="46">
        <f>DSUM($B$60:$Y$78,K$60,$C$85:$D116)</f>
        <v>0</v>
      </c>
      <c r="L116" s="46">
        <f>DSUM($B$60:$Y$78,L$60,$C$85:$D116)</f>
        <v>0</v>
      </c>
      <c r="M116" s="46">
        <f>DSUM($B$60:$Y$78,M$60,$C$85:$D116)</f>
        <v>0</v>
      </c>
      <c r="N116" s="46">
        <f>DSUM($B$60:$Y$78,N$60,$C$85:$D116)</f>
        <v>0</v>
      </c>
      <c r="O116" s="46">
        <f>DSUM($B$60:$Y$78,O$60,$C$85:$D116)</f>
        <v>0</v>
      </c>
      <c r="P116" s="46">
        <f>DSUM($B$60:$Y$78,P$60,$C$85:$D116)</f>
        <v>0</v>
      </c>
      <c r="Q116" s="46">
        <f>DSUM($B$60:$Y$78,Q$60,$C$85:$D116)</f>
        <v>0</v>
      </c>
      <c r="R116" s="46">
        <f>DSUM($B$60:$Y$78,R$60,$C$85:$D116)</f>
        <v>0</v>
      </c>
      <c r="S116" s="46">
        <f>DSUM($B$60:$Y$78,S$60,$C$85:$D116)</f>
        <v>0</v>
      </c>
      <c r="T116" s="46">
        <f>DSUM($B$60:$Y$78,T$60,$C$85:$D116)</f>
        <v>0</v>
      </c>
      <c r="U116" s="46">
        <f>DSUM($B$60:$Y$78,U$60,$C$85:$D116)</f>
        <v>0</v>
      </c>
      <c r="V116" s="46">
        <f>DSUM($B$60:$Y$78,V$60,$C$85:$D116)</f>
        <v>0</v>
      </c>
      <c r="W116" s="46">
        <f>DSUM($B$60:$Y$78,W$60,$C$85:$D116)</f>
        <v>0</v>
      </c>
      <c r="X116" s="46">
        <f>DSUM($B$60:$Y$78,X$60,$C$85:$D116)</f>
        <v>0</v>
      </c>
      <c r="Y116" s="46">
        <f>DSUM($B$60:$Y$78,Y$60,$C$85:$D116)</f>
        <v>0</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3" t="s">
        <v>360</v>
      </c>
      <c r="D117" s="113" t="s">
        <v>361</v>
      </c>
      <c r="E117" s="46">
        <f>DSUM($B$60:$Y$78,E$60,$C$85:$D117)</f>
        <v>0</v>
      </c>
      <c r="F117" s="46">
        <f>DSUM($B$60:$Y$78,F$60,$C$85:$D117)</f>
        <v>0</v>
      </c>
      <c r="G117" s="46">
        <f>DSUM($B$60:$Y$78,G$60,$C$85:$D117)</f>
        <v>0</v>
      </c>
      <c r="H117" s="46">
        <f>DSUM($B$60:$Y$78,H$60,$C$85:$D117)</f>
        <v>0</v>
      </c>
      <c r="I117" s="46">
        <f>DSUM($B$60:$Y$78,I$60,$C$85:$D117)</f>
        <v>0</v>
      </c>
      <c r="J117" s="46">
        <f>DSUM($B$60:$Y$78,J$60,$C$85:$D117)</f>
        <v>0</v>
      </c>
      <c r="K117" s="46">
        <f>DSUM($B$60:$Y$78,K$60,$C$85:$D117)</f>
        <v>0</v>
      </c>
      <c r="L117" s="46">
        <f>DSUM($B$60:$Y$78,L$60,$C$85:$D117)</f>
        <v>0</v>
      </c>
      <c r="M117" s="46">
        <f>DSUM($B$60:$Y$78,M$60,$C$85:$D117)</f>
        <v>0</v>
      </c>
      <c r="N117" s="46">
        <f>DSUM($B$60:$Y$78,N$60,$C$85:$D117)</f>
        <v>0</v>
      </c>
      <c r="O117" s="46">
        <f>DSUM($B$60:$Y$78,O$60,$C$85:$D117)</f>
        <v>0</v>
      </c>
      <c r="P117" s="46">
        <f>DSUM($B$60:$Y$78,P$60,$C$85:$D117)</f>
        <v>0</v>
      </c>
      <c r="Q117" s="46">
        <f>DSUM($B$60:$Y$78,Q$60,$C$85:$D117)</f>
        <v>0</v>
      </c>
      <c r="R117" s="46">
        <f>DSUM($B$60:$Y$78,R$60,$C$85:$D117)</f>
        <v>0</v>
      </c>
      <c r="S117" s="46">
        <f>DSUM($B$60:$Y$78,S$60,$C$85:$D117)</f>
        <v>0</v>
      </c>
      <c r="T117" s="46">
        <f>DSUM($B$60:$Y$78,T$60,$C$85:$D117)</f>
        <v>0</v>
      </c>
      <c r="U117" s="46">
        <f>DSUM($B$60:$Y$78,U$60,$C$85:$D117)</f>
        <v>0</v>
      </c>
      <c r="V117" s="46">
        <f>DSUM($B$60:$Y$78,V$60,$C$85:$D117)</f>
        <v>0</v>
      </c>
      <c r="W117" s="46">
        <f>DSUM($B$60:$Y$78,W$60,$C$85:$D117)</f>
        <v>0</v>
      </c>
      <c r="X117" s="46">
        <f>DSUM($B$60:$Y$78,X$60,$C$85:$D117)</f>
        <v>0</v>
      </c>
      <c r="Y117" s="46">
        <f>DSUM($B$60:$Y$78,Y$60,$C$85:$D117)</f>
        <v>0</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49"/>
      <c r="D118" s="149"/>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4">
        <f>E117</f>
        <v>0</v>
      </c>
      <c r="F119" s="114">
        <f t="shared" ref="F119:Y119" si="23">F117</f>
        <v>0</v>
      </c>
      <c r="G119" s="114">
        <f t="shared" si="23"/>
        <v>0</v>
      </c>
      <c r="H119" s="114">
        <f t="shared" si="23"/>
        <v>0</v>
      </c>
      <c r="I119" s="114">
        <f t="shared" si="23"/>
        <v>0</v>
      </c>
      <c r="J119" s="114">
        <f t="shared" si="23"/>
        <v>0</v>
      </c>
      <c r="K119" s="114">
        <f t="shared" si="23"/>
        <v>0</v>
      </c>
      <c r="L119" s="114">
        <f t="shared" si="23"/>
        <v>0</v>
      </c>
      <c r="M119" s="114">
        <f t="shared" si="23"/>
        <v>0</v>
      </c>
      <c r="N119" s="114">
        <f t="shared" si="23"/>
        <v>0</v>
      </c>
      <c r="O119" s="114">
        <f t="shared" si="23"/>
        <v>0</v>
      </c>
      <c r="P119" s="114">
        <f t="shared" si="23"/>
        <v>0</v>
      </c>
      <c r="Q119" s="114">
        <f t="shared" si="23"/>
        <v>0</v>
      </c>
      <c r="R119" s="114">
        <f t="shared" si="23"/>
        <v>0</v>
      </c>
      <c r="S119" s="114">
        <f t="shared" si="23"/>
        <v>0</v>
      </c>
      <c r="T119" s="114">
        <f t="shared" si="23"/>
        <v>0</v>
      </c>
      <c r="U119" s="114">
        <f t="shared" si="23"/>
        <v>0</v>
      </c>
      <c r="V119" s="114">
        <f t="shared" si="23"/>
        <v>0</v>
      </c>
      <c r="W119" s="114">
        <f t="shared" si="23"/>
        <v>0</v>
      </c>
      <c r="X119" s="114">
        <f t="shared" si="23"/>
        <v>0</v>
      </c>
      <c r="Y119" s="114">
        <f t="shared" si="23"/>
        <v>0</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8" t="s">
        <v>303</v>
      </c>
      <c r="B120" s="200"/>
      <c r="C120" s="99"/>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0" t="str">
        <f>C8</f>
        <v>DHP-New</v>
      </c>
      <c r="E121" s="91">
        <f>E84</f>
        <v>2016</v>
      </c>
      <c r="F121" s="91">
        <f t="shared" ref="F121:Y121" si="24">F84</f>
        <v>2017</v>
      </c>
      <c r="G121" s="91">
        <f t="shared" si="24"/>
        <v>2018</v>
      </c>
      <c r="H121" s="91">
        <f t="shared" si="24"/>
        <v>2019</v>
      </c>
      <c r="I121" s="91">
        <f t="shared" si="24"/>
        <v>2020</v>
      </c>
      <c r="J121" s="91">
        <f t="shared" si="24"/>
        <v>2021</v>
      </c>
      <c r="K121" s="91">
        <f t="shared" si="24"/>
        <v>2022</v>
      </c>
      <c r="L121" s="91">
        <f t="shared" si="24"/>
        <v>2023</v>
      </c>
      <c r="M121" s="91">
        <f t="shared" si="24"/>
        <v>2024</v>
      </c>
      <c r="N121" s="91">
        <f t="shared" si="24"/>
        <v>2025</v>
      </c>
      <c r="O121" s="91">
        <f t="shared" si="24"/>
        <v>2026</v>
      </c>
      <c r="P121" s="91">
        <f t="shared" si="24"/>
        <v>2027</v>
      </c>
      <c r="Q121" s="91">
        <f t="shared" si="24"/>
        <v>2028</v>
      </c>
      <c r="R121" s="91">
        <f t="shared" si="24"/>
        <v>2029</v>
      </c>
      <c r="S121" s="91">
        <f t="shared" si="24"/>
        <v>2030</v>
      </c>
      <c r="T121" s="91">
        <f t="shared" si="24"/>
        <v>2031</v>
      </c>
      <c r="U121" s="91">
        <f t="shared" si="24"/>
        <v>2032</v>
      </c>
      <c r="V121" s="91">
        <f t="shared" si="24"/>
        <v>2033</v>
      </c>
      <c r="W121" s="91">
        <f t="shared" si="24"/>
        <v>2034</v>
      </c>
      <c r="X121" s="91">
        <f t="shared" si="24"/>
        <v>2035</v>
      </c>
      <c r="Y121" s="91" t="str">
        <f t="shared" si="24"/>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2" t="str">
        <f>CONCATENATE("aMW_",E$11)</f>
        <v>aMW_2016</v>
      </c>
      <c r="F122" s="92" t="str">
        <f t="shared" ref="F122:Y122" si="25">CONCATENATE("aMW_",F$11)</f>
        <v>aMW_2017</v>
      </c>
      <c r="G122" s="92" t="str">
        <f t="shared" si="25"/>
        <v>aMW_2018</v>
      </c>
      <c r="H122" s="92" t="str">
        <f t="shared" si="25"/>
        <v>aMW_2019</v>
      </c>
      <c r="I122" s="92" t="str">
        <f t="shared" si="25"/>
        <v>aMW_2020</v>
      </c>
      <c r="J122" s="92" t="str">
        <f t="shared" si="25"/>
        <v>aMW_2021</v>
      </c>
      <c r="K122" s="92" t="str">
        <f t="shared" si="25"/>
        <v>aMW_2022</v>
      </c>
      <c r="L122" s="92" t="str">
        <f t="shared" si="25"/>
        <v>aMW_2023</v>
      </c>
      <c r="M122" s="92" t="str">
        <f t="shared" si="25"/>
        <v>aMW_2024</v>
      </c>
      <c r="N122" s="92" t="str">
        <f t="shared" si="25"/>
        <v>aMW_2025</v>
      </c>
      <c r="O122" s="92" t="str">
        <f t="shared" si="25"/>
        <v>aMW_2026</v>
      </c>
      <c r="P122" s="92" t="str">
        <f t="shared" si="25"/>
        <v>aMW_2027</v>
      </c>
      <c r="Q122" s="92" t="str">
        <f t="shared" si="25"/>
        <v>aMW_2028</v>
      </c>
      <c r="R122" s="92" t="str">
        <f t="shared" si="25"/>
        <v>aMW_2029</v>
      </c>
      <c r="S122" s="92" t="str">
        <f t="shared" si="25"/>
        <v>aMW_2030</v>
      </c>
      <c r="T122" s="92" t="str">
        <f t="shared" si="25"/>
        <v>aMW_2031</v>
      </c>
      <c r="U122" s="92" t="str">
        <f t="shared" si="25"/>
        <v>aMW_2032</v>
      </c>
      <c r="V122" s="92" t="str">
        <f t="shared" si="25"/>
        <v>aMW_2033</v>
      </c>
      <c r="W122" s="92" t="str">
        <f t="shared" si="25"/>
        <v>aMW_2034</v>
      </c>
      <c r="X122" s="92" t="str">
        <f t="shared" si="25"/>
        <v>aMW_2035</v>
      </c>
      <c r="Y122" s="92" t="str">
        <f t="shared" si="25"/>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4">
        <f t="shared" ref="E123:Y123" si="26">E86</f>
        <v>0</v>
      </c>
      <c r="F123" s="94">
        <f t="shared" si="26"/>
        <v>0</v>
      </c>
      <c r="G123" s="94">
        <f t="shared" si="26"/>
        <v>0</v>
      </c>
      <c r="H123" s="94">
        <f t="shared" si="26"/>
        <v>0</v>
      </c>
      <c r="I123" s="94">
        <f t="shared" si="26"/>
        <v>0</v>
      </c>
      <c r="J123" s="94">
        <f t="shared" si="26"/>
        <v>0</v>
      </c>
      <c r="K123" s="94">
        <f t="shared" si="26"/>
        <v>0</v>
      </c>
      <c r="L123" s="94">
        <f t="shared" si="26"/>
        <v>0</v>
      </c>
      <c r="M123" s="94">
        <f t="shared" si="26"/>
        <v>0</v>
      </c>
      <c r="N123" s="94">
        <f t="shared" si="26"/>
        <v>0</v>
      </c>
      <c r="O123" s="94">
        <f t="shared" si="26"/>
        <v>0</v>
      </c>
      <c r="P123" s="94">
        <f t="shared" si="26"/>
        <v>0</v>
      </c>
      <c r="Q123" s="94">
        <f t="shared" si="26"/>
        <v>0</v>
      </c>
      <c r="R123" s="94">
        <f t="shared" si="26"/>
        <v>0</v>
      </c>
      <c r="S123" s="94">
        <f t="shared" si="26"/>
        <v>0</v>
      </c>
      <c r="T123" s="94">
        <f t="shared" si="26"/>
        <v>0</v>
      </c>
      <c r="U123" s="94">
        <f t="shared" si="26"/>
        <v>0</v>
      </c>
      <c r="V123" s="94">
        <f t="shared" si="26"/>
        <v>0</v>
      </c>
      <c r="W123" s="94">
        <f t="shared" si="26"/>
        <v>0</v>
      </c>
      <c r="X123" s="94">
        <f t="shared" si="26"/>
        <v>0</v>
      </c>
      <c r="Y123" s="94">
        <f t="shared" si="26"/>
        <v>0</v>
      </c>
      <c r="Z123" s="150"/>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4">
        <f t="shared" ref="E124:Y136" si="27">E87-E86</f>
        <v>0</v>
      </c>
      <c r="F124" s="94">
        <f t="shared" si="27"/>
        <v>0</v>
      </c>
      <c r="G124" s="94">
        <f t="shared" si="27"/>
        <v>0</v>
      </c>
      <c r="H124" s="94">
        <f t="shared" si="27"/>
        <v>0</v>
      </c>
      <c r="I124" s="94">
        <f t="shared" si="27"/>
        <v>0</v>
      </c>
      <c r="J124" s="94">
        <f t="shared" si="27"/>
        <v>0</v>
      </c>
      <c r="K124" s="94">
        <f t="shared" si="27"/>
        <v>0</v>
      </c>
      <c r="L124" s="94">
        <f t="shared" si="27"/>
        <v>0</v>
      </c>
      <c r="M124" s="94">
        <f t="shared" si="27"/>
        <v>0</v>
      </c>
      <c r="N124" s="94">
        <f t="shared" si="27"/>
        <v>0</v>
      </c>
      <c r="O124" s="94">
        <f t="shared" si="27"/>
        <v>0</v>
      </c>
      <c r="P124" s="94">
        <f t="shared" si="27"/>
        <v>0</v>
      </c>
      <c r="Q124" s="94">
        <f t="shared" si="27"/>
        <v>0</v>
      </c>
      <c r="R124" s="94">
        <f t="shared" si="27"/>
        <v>0</v>
      </c>
      <c r="S124" s="94">
        <f t="shared" si="27"/>
        <v>0</v>
      </c>
      <c r="T124" s="94">
        <f t="shared" si="27"/>
        <v>0</v>
      </c>
      <c r="U124" s="94">
        <f t="shared" si="27"/>
        <v>0</v>
      </c>
      <c r="V124" s="94">
        <f t="shared" si="27"/>
        <v>0</v>
      </c>
      <c r="W124" s="94">
        <f t="shared" si="27"/>
        <v>0</v>
      </c>
      <c r="X124" s="94">
        <f t="shared" si="27"/>
        <v>0</v>
      </c>
      <c r="Y124" s="94">
        <f t="shared" si="27"/>
        <v>0</v>
      </c>
      <c r="Z124" s="150"/>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4">
        <f t="shared" si="27"/>
        <v>0</v>
      </c>
      <c r="F125" s="94">
        <f t="shared" si="27"/>
        <v>0</v>
      </c>
      <c r="G125" s="94">
        <f t="shared" si="27"/>
        <v>0</v>
      </c>
      <c r="H125" s="94">
        <f t="shared" si="27"/>
        <v>0</v>
      </c>
      <c r="I125" s="94">
        <f t="shared" si="27"/>
        <v>0</v>
      </c>
      <c r="J125" s="94">
        <f t="shared" si="27"/>
        <v>0</v>
      </c>
      <c r="K125" s="94">
        <f t="shared" si="27"/>
        <v>0</v>
      </c>
      <c r="L125" s="94">
        <f t="shared" si="27"/>
        <v>0</v>
      </c>
      <c r="M125" s="94">
        <f t="shared" si="27"/>
        <v>0</v>
      </c>
      <c r="N125" s="94">
        <f t="shared" si="27"/>
        <v>0</v>
      </c>
      <c r="O125" s="94">
        <f t="shared" si="27"/>
        <v>0</v>
      </c>
      <c r="P125" s="94">
        <f t="shared" si="27"/>
        <v>0</v>
      </c>
      <c r="Q125" s="94">
        <f t="shared" si="27"/>
        <v>0</v>
      </c>
      <c r="R125" s="94">
        <f t="shared" si="27"/>
        <v>0</v>
      </c>
      <c r="S125" s="94">
        <f t="shared" si="27"/>
        <v>0</v>
      </c>
      <c r="T125" s="94">
        <f t="shared" si="27"/>
        <v>0</v>
      </c>
      <c r="U125" s="94">
        <f t="shared" si="27"/>
        <v>0</v>
      </c>
      <c r="V125" s="94">
        <f t="shared" si="27"/>
        <v>0</v>
      </c>
      <c r="W125" s="94">
        <f t="shared" si="27"/>
        <v>0</v>
      </c>
      <c r="X125" s="94">
        <f t="shared" si="27"/>
        <v>0</v>
      </c>
      <c r="Y125" s="94">
        <f t="shared" si="27"/>
        <v>0</v>
      </c>
      <c r="Z125" s="150"/>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4">
        <f t="shared" si="27"/>
        <v>0</v>
      </c>
      <c r="F126" s="94">
        <f t="shared" si="27"/>
        <v>0</v>
      </c>
      <c r="G126" s="94">
        <f t="shared" si="27"/>
        <v>0</v>
      </c>
      <c r="H126" s="94">
        <f t="shared" si="27"/>
        <v>0</v>
      </c>
      <c r="I126" s="94">
        <f t="shared" si="27"/>
        <v>0</v>
      </c>
      <c r="J126" s="94">
        <f t="shared" si="27"/>
        <v>0</v>
      </c>
      <c r="K126" s="94">
        <f t="shared" si="27"/>
        <v>0</v>
      </c>
      <c r="L126" s="94">
        <f t="shared" si="27"/>
        <v>0</v>
      </c>
      <c r="M126" s="94">
        <f t="shared" si="27"/>
        <v>0</v>
      </c>
      <c r="N126" s="94">
        <f t="shared" si="27"/>
        <v>0</v>
      </c>
      <c r="O126" s="94">
        <f t="shared" si="27"/>
        <v>0</v>
      </c>
      <c r="P126" s="94">
        <f t="shared" si="27"/>
        <v>0</v>
      </c>
      <c r="Q126" s="94">
        <f t="shared" si="27"/>
        <v>0</v>
      </c>
      <c r="R126" s="94">
        <f t="shared" si="27"/>
        <v>0</v>
      </c>
      <c r="S126" s="94">
        <f t="shared" si="27"/>
        <v>0</v>
      </c>
      <c r="T126" s="94">
        <f t="shared" si="27"/>
        <v>0</v>
      </c>
      <c r="U126" s="94">
        <f t="shared" si="27"/>
        <v>0</v>
      </c>
      <c r="V126" s="94">
        <f t="shared" si="27"/>
        <v>0</v>
      </c>
      <c r="W126" s="94">
        <f t="shared" si="27"/>
        <v>0</v>
      </c>
      <c r="X126" s="94">
        <f t="shared" si="27"/>
        <v>0</v>
      </c>
      <c r="Y126" s="94">
        <f t="shared" si="27"/>
        <v>0</v>
      </c>
      <c r="Z126" s="150"/>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4">
        <f t="shared" si="27"/>
        <v>0</v>
      </c>
      <c r="F127" s="94">
        <f t="shared" si="27"/>
        <v>0</v>
      </c>
      <c r="G127" s="94">
        <f t="shared" si="27"/>
        <v>0</v>
      </c>
      <c r="H127" s="94">
        <f t="shared" si="27"/>
        <v>0</v>
      </c>
      <c r="I127" s="94">
        <f t="shared" si="27"/>
        <v>0</v>
      </c>
      <c r="J127" s="94">
        <f t="shared" si="27"/>
        <v>0</v>
      </c>
      <c r="K127" s="94">
        <f t="shared" si="27"/>
        <v>0</v>
      </c>
      <c r="L127" s="94">
        <f t="shared" si="27"/>
        <v>0</v>
      </c>
      <c r="M127" s="94">
        <f t="shared" si="27"/>
        <v>0</v>
      </c>
      <c r="N127" s="94">
        <f t="shared" si="27"/>
        <v>0</v>
      </c>
      <c r="O127" s="94">
        <f t="shared" si="27"/>
        <v>0</v>
      </c>
      <c r="P127" s="94">
        <f t="shared" si="27"/>
        <v>0</v>
      </c>
      <c r="Q127" s="94">
        <f t="shared" si="27"/>
        <v>0</v>
      </c>
      <c r="R127" s="94">
        <f t="shared" si="27"/>
        <v>0</v>
      </c>
      <c r="S127" s="94">
        <f t="shared" si="27"/>
        <v>0</v>
      </c>
      <c r="T127" s="94">
        <f t="shared" si="27"/>
        <v>0</v>
      </c>
      <c r="U127" s="94">
        <f t="shared" si="27"/>
        <v>0</v>
      </c>
      <c r="V127" s="94">
        <f t="shared" si="27"/>
        <v>0</v>
      </c>
      <c r="W127" s="94">
        <f t="shared" si="27"/>
        <v>0</v>
      </c>
      <c r="X127" s="94">
        <f t="shared" si="27"/>
        <v>0</v>
      </c>
      <c r="Y127" s="94">
        <f t="shared" si="27"/>
        <v>0</v>
      </c>
      <c r="Z127" s="150"/>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4">
        <f t="shared" si="27"/>
        <v>0</v>
      </c>
      <c r="F128" s="94">
        <f t="shared" si="27"/>
        <v>0</v>
      </c>
      <c r="G128" s="94">
        <f t="shared" si="27"/>
        <v>0</v>
      </c>
      <c r="H128" s="94">
        <f t="shared" si="27"/>
        <v>0</v>
      </c>
      <c r="I128" s="94">
        <f t="shared" si="27"/>
        <v>0</v>
      </c>
      <c r="J128" s="94">
        <f t="shared" si="27"/>
        <v>0</v>
      </c>
      <c r="K128" s="94">
        <f t="shared" si="27"/>
        <v>0</v>
      </c>
      <c r="L128" s="94">
        <f t="shared" si="27"/>
        <v>0</v>
      </c>
      <c r="M128" s="94">
        <f t="shared" si="27"/>
        <v>0</v>
      </c>
      <c r="N128" s="94">
        <f t="shared" si="27"/>
        <v>0</v>
      </c>
      <c r="O128" s="94">
        <f t="shared" si="27"/>
        <v>0</v>
      </c>
      <c r="P128" s="94">
        <f t="shared" si="27"/>
        <v>0</v>
      </c>
      <c r="Q128" s="94">
        <f t="shared" si="27"/>
        <v>0</v>
      </c>
      <c r="R128" s="94">
        <f t="shared" si="27"/>
        <v>0</v>
      </c>
      <c r="S128" s="94">
        <f t="shared" si="27"/>
        <v>0</v>
      </c>
      <c r="T128" s="94">
        <f t="shared" si="27"/>
        <v>0</v>
      </c>
      <c r="U128" s="94">
        <f t="shared" si="27"/>
        <v>0</v>
      </c>
      <c r="V128" s="94">
        <f t="shared" si="27"/>
        <v>0</v>
      </c>
      <c r="W128" s="94">
        <f t="shared" si="27"/>
        <v>0</v>
      </c>
      <c r="X128" s="94">
        <f t="shared" si="27"/>
        <v>0</v>
      </c>
      <c r="Y128" s="94">
        <f t="shared" si="27"/>
        <v>0</v>
      </c>
      <c r="Z128" s="150"/>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4">
        <f t="shared" si="27"/>
        <v>0</v>
      </c>
      <c r="F129" s="94">
        <f t="shared" si="27"/>
        <v>0</v>
      </c>
      <c r="G129" s="94">
        <f t="shared" si="27"/>
        <v>0</v>
      </c>
      <c r="H129" s="94">
        <f t="shared" si="27"/>
        <v>0</v>
      </c>
      <c r="I129" s="94">
        <f t="shared" si="27"/>
        <v>0</v>
      </c>
      <c r="J129" s="94">
        <f t="shared" si="27"/>
        <v>0</v>
      </c>
      <c r="K129" s="94">
        <f t="shared" si="27"/>
        <v>0</v>
      </c>
      <c r="L129" s="94">
        <f t="shared" si="27"/>
        <v>0</v>
      </c>
      <c r="M129" s="94">
        <f t="shared" si="27"/>
        <v>0</v>
      </c>
      <c r="N129" s="94">
        <f t="shared" si="27"/>
        <v>0</v>
      </c>
      <c r="O129" s="94">
        <f t="shared" si="27"/>
        <v>0</v>
      </c>
      <c r="P129" s="94">
        <f t="shared" si="27"/>
        <v>0</v>
      </c>
      <c r="Q129" s="94">
        <f t="shared" si="27"/>
        <v>0</v>
      </c>
      <c r="R129" s="94">
        <f t="shared" si="27"/>
        <v>0</v>
      </c>
      <c r="S129" s="94">
        <f t="shared" si="27"/>
        <v>0</v>
      </c>
      <c r="T129" s="94">
        <f t="shared" si="27"/>
        <v>0</v>
      </c>
      <c r="U129" s="94">
        <f t="shared" si="27"/>
        <v>0</v>
      </c>
      <c r="V129" s="94">
        <f t="shared" si="27"/>
        <v>0</v>
      </c>
      <c r="W129" s="94">
        <f t="shared" si="27"/>
        <v>0</v>
      </c>
      <c r="X129" s="94">
        <f t="shared" si="27"/>
        <v>0</v>
      </c>
      <c r="Y129" s="94">
        <f t="shared" si="27"/>
        <v>0</v>
      </c>
      <c r="Z129" s="150"/>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4">
        <f t="shared" si="27"/>
        <v>0</v>
      </c>
      <c r="F130" s="94">
        <f t="shared" si="27"/>
        <v>0</v>
      </c>
      <c r="G130" s="94">
        <f t="shared" si="27"/>
        <v>0</v>
      </c>
      <c r="H130" s="94">
        <f t="shared" si="27"/>
        <v>0</v>
      </c>
      <c r="I130" s="94">
        <f t="shared" si="27"/>
        <v>0</v>
      </c>
      <c r="J130" s="94">
        <f t="shared" si="27"/>
        <v>0</v>
      </c>
      <c r="K130" s="94">
        <f t="shared" si="27"/>
        <v>0</v>
      </c>
      <c r="L130" s="94">
        <f t="shared" si="27"/>
        <v>0</v>
      </c>
      <c r="M130" s="94">
        <f t="shared" si="27"/>
        <v>0</v>
      </c>
      <c r="N130" s="94">
        <f t="shared" si="27"/>
        <v>0</v>
      </c>
      <c r="O130" s="94">
        <f t="shared" si="27"/>
        <v>0</v>
      </c>
      <c r="P130" s="94">
        <f t="shared" si="27"/>
        <v>0</v>
      </c>
      <c r="Q130" s="94">
        <f t="shared" si="27"/>
        <v>0</v>
      </c>
      <c r="R130" s="94">
        <f t="shared" si="27"/>
        <v>0</v>
      </c>
      <c r="S130" s="94">
        <f t="shared" si="27"/>
        <v>0</v>
      </c>
      <c r="T130" s="94">
        <f t="shared" si="27"/>
        <v>0</v>
      </c>
      <c r="U130" s="94">
        <f t="shared" si="27"/>
        <v>0</v>
      </c>
      <c r="V130" s="94">
        <f t="shared" si="27"/>
        <v>0</v>
      </c>
      <c r="W130" s="94">
        <f t="shared" si="27"/>
        <v>0</v>
      </c>
      <c r="X130" s="94">
        <f t="shared" si="27"/>
        <v>0</v>
      </c>
      <c r="Y130" s="94">
        <f t="shared" si="27"/>
        <v>0</v>
      </c>
      <c r="Z130" s="15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4">
        <f t="shared" si="27"/>
        <v>0</v>
      </c>
      <c r="F131" s="94">
        <f t="shared" si="27"/>
        <v>0</v>
      </c>
      <c r="G131" s="94">
        <f t="shared" si="27"/>
        <v>0</v>
      </c>
      <c r="H131" s="94">
        <f t="shared" si="27"/>
        <v>0</v>
      </c>
      <c r="I131" s="94">
        <f t="shared" si="27"/>
        <v>0</v>
      </c>
      <c r="J131" s="94">
        <f t="shared" si="27"/>
        <v>0</v>
      </c>
      <c r="K131" s="94">
        <f t="shared" si="27"/>
        <v>0</v>
      </c>
      <c r="L131" s="94">
        <f t="shared" si="27"/>
        <v>0</v>
      </c>
      <c r="M131" s="94">
        <f t="shared" si="27"/>
        <v>0</v>
      </c>
      <c r="N131" s="94">
        <f t="shared" si="27"/>
        <v>0</v>
      </c>
      <c r="O131" s="94">
        <f t="shared" si="27"/>
        <v>0</v>
      </c>
      <c r="P131" s="94">
        <f t="shared" si="27"/>
        <v>0</v>
      </c>
      <c r="Q131" s="94">
        <f t="shared" si="27"/>
        <v>0</v>
      </c>
      <c r="R131" s="94">
        <f t="shared" si="27"/>
        <v>0</v>
      </c>
      <c r="S131" s="94">
        <f t="shared" si="27"/>
        <v>0</v>
      </c>
      <c r="T131" s="94">
        <f t="shared" si="27"/>
        <v>0</v>
      </c>
      <c r="U131" s="94">
        <f t="shared" si="27"/>
        <v>0</v>
      </c>
      <c r="V131" s="94">
        <f t="shared" si="27"/>
        <v>0</v>
      </c>
      <c r="W131" s="94">
        <f t="shared" si="27"/>
        <v>0</v>
      </c>
      <c r="X131" s="94">
        <f t="shared" si="27"/>
        <v>0</v>
      </c>
      <c r="Y131" s="94">
        <f t="shared" si="27"/>
        <v>0</v>
      </c>
      <c r="Z131" s="150"/>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4">
        <f t="shared" si="27"/>
        <v>0</v>
      </c>
      <c r="F132" s="94">
        <f t="shared" si="27"/>
        <v>0</v>
      </c>
      <c r="G132" s="94">
        <f t="shared" si="27"/>
        <v>0</v>
      </c>
      <c r="H132" s="94">
        <f t="shared" si="27"/>
        <v>0</v>
      </c>
      <c r="I132" s="94">
        <f t="shared" si="27"/>
        <v>0</v>
      </c>
      <c r="J132" s="94">
        <f t="shared" si="27"/>
        <v>0</v>
      </c>
      <c r="K132" s="94">
        <f t="shared" si="27"/>
        <v>0</v>
      </c>
      <c r="L132" s="94">
        <f t="shared" si="27"/>
        <v>0</v>
      </c>
      <c r="M132" s="94">
        <f t="shared" si="27"/>
        <v>0</v>
      </c>
      <c r="N132" s="94">
        <f t="shared" si="27"/>
        <v>0</v>
      </c>
      <c r="O132" s="94">
        <f t="shared" si="27"/>
        <v>0</v>
      </c>
      <c r="P132" s="94">
        <f t="shared" si="27"/>
        <v>0</v>
      </c>
      <c r="Q132" s="94">
        <f t="shared" si="27"/>
        <v>0</v>
      </c>
      <c r="R132" s="94">
        <f t="shared" si="27"/>
        <v>0</v>
      </c>
      <c r="S132" s="94">
        <f t="shared" si="27"/>
        <v>0</v>
      </c>
      <c r="T132" s="94">
        <f t="shared" si="27"/>
        <v>0</v>
      </c>
      <c r="U132" s="94">
        <f t="shared" si="27"/>
        <v>0</v>
      </c>
      <c r="V132" s="94">
        <f t="shared" si="27"/>
        <v>0</v>
      </c>
      <c r="W132" s="94">
        <f t="shared" si="27"/>
        <v>0</v>
      </c>
      <c r="X132" s="94">
        <f t="shared" si="27"/>
        <v>0</v>
      </c>
      <c r="Y132" s="94">
        <f t="shared" si="27"/>
        <v>0</v>
      </c>
      <c r="Z132" s="150"/>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4">
        <f t="shared" si="27"/>
        <v>0</v>
      </c>
      <c r="F133" s="94">
        <f t="shared" si="27"/>
        <v>0</v>
      </c>
      <c r="G133" s="94">
        <f t="shared" si="27"/>
        <v>0</v>
      </c>
      <c r="H133" s="94">
        <f t="shared" si="27"/>
        <v>0</v>
      </c>
      <c r="I133" s="94">
        <f t="shared" si="27"/>
        <v>0</v>
      </c>
      <c r="J133" s="94">
        <f t="shared" si="27"/>
        <v>0</v>
      </c>
      <c r="K133" s="94">
        <f t="shared" si="27"/>
        <v>0</v>
      </c>
      <c r="L133" s="94">
        <f t="shared" si="27"/>
        <v>0</v>
      </c>
      <c r="M133" s="94">
        <f t="shared" si="27"/>
        <v>0</v>
      </c>
      <c r="N133" s="94">
        <f t="shared" si="27"/>
        <v>0</v>
      </c>
      <c r="O133" s="94">
        <f t="shared" si="27"/>
        <v>0</v>
      </c>
      <c r="P133" s="94">
        <f t="shared" si="27"/>
        <v>0</v>
      </c>
      <c r="Q133" s="94">
        <f t="shared" si="27"/>
        <v>0</v>
      </c>
      <c r="R133" s="94">
        <f t="shared" si="27"/>
        <v>0</v>
      </c>
      <c r="S133" s="94">
        <f t="shared" si="27"/>
        <v>0</v>
      </c>
      <c r="T133" s="94">
        <f t="shared" si="27"/>
        <v>0</v>
      </c>
      <c r="U133" s="94">
        <f t="shared" si="27"/>
        <v>0</v>
      </c>
      <c r="V133" s="94">
        <f t="shared" si="27"/>
        <v>0</v>
      </c>
      <c r="W133" s="94">
        <f t="shared" si="27"/>
        <v>0</v>
      </c>
      <c r="X133" s="94">
        <f t="shared" si="27"/>
        <v>0</v>
      </c>
      <c r="Y133" s="94">
        <f t="shared" si="27"/>
        <v>0</v>
      </c>
      <c r="Z133" s="150"/>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4">
        <f t="shared" si="27"/>
        <v>0</v>
      </c>
      <c r="F134" s="94">
        <f t="shared" si="27"/>
        <v>0</v>
      </c>
      <c r="G134" s="94">
        <f t="shared" si="27"/>
        <v>0</v>
      </c>
      <c r="H134" s="94">
        <f t="shared" si="27"/>
        <v>0</v>
      </c>
      <c r="I134" s="94">
        <f t="shared" si="27"/>
        <v>0</v>
      </c>
      <c r="J134" s="94">
        <f t="shared" si="27"/>
        <v>0</v>
      </c>
      <c r="K134" s="94">
        <f t="shared" si="27"/>
        <v>0</v>
      </c>
      <c r="L134" s="94">
        <f t="shared" si="27"/>
        <v>0</v>
      </c>
      <c r="M134" s="94">
        <f t="shared" si="27"/>
        <v>0</v>
      </c>
      <c r="N134" s="94">
        <f t="shared" si="27"/>
        <v>0</v>
      </c>
      <c r="O134" s="94">
        <f t="shared" si="27"/>
        <v>0</v>
      </c>
      <c r="P134" s="94">
        <f t="shared" si="27"/>
        <v>0</v>
      </c>
      <c r="Q134" s="94">
        <f t="shared" si="27"/>
        <v>0</v>
      </c>
      <c r="R134" s="94">
        <f t="shared" si="27"/>
        <v>0</v>
      </c>
      <c r="S134" s="94">
        <f t="shared" si="27"/>
        <v>0</v>
      </c>
      <c r="T134" s="94">
        <f t="shared" si="27"/>
        <v>0</v>
      </c>
      <c r="U134" s="94">
        <f t="shared" si="27"/>
        <v>0</v>
      </c>
      <c r="V134" s="94">
        <f t="shared" si="27"/>
        <v>0</v>
      </c>
      <c r="W134" s="94">
        <f t="shared" si="27"/>
        <v>0</v>
      </c>
      <c r="X134" s="94">
        <f t="shared" si="27"/>
        <v>0</v>
      </c>
      <c r="Y134" s="94">
        <f t="shared" si="27"/>
        <v>0</v>
      </c>
      <c r="Z134" s="150"/>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4">
        <f t="shared" si="27"/>
        <v>0</v>
      </c>
      <c r="F135" s="94">
        <f t="shared" si="27"/>
        <v>0</v>
      </c>
      <c r="G135" s="94">
        <f t="shared" si="27"/>
        <v>0</v>
      </c>
      <c r="H135" s="94">
        <f t="shared" si="27"/>
        <v>0</v>
      </c>
      <c r="I135" s="94">
        <f t="shared" si="27"/>
        <v>0</v>
      </c>
      <c r="J135" s="94">
        <f t="shared" si="27"/>
        <v>0</v>
      </c>
      <c r="K135" s="94">
        <f t="shared" si="27"/>
        <v>0</v>
      </c>
      <c r="L135" s="94">
        <f t="shared" si="27"/>
        <v>0</v>
      </c>
      <c r="M135" s="94">
        <f t="shared" si="27"/>
        <v>0</v>
      </c>
      <c r="N135" s="94">
        <f t="shared" si="27"/>
        <v>0</v>
      </c>
      <c r="O135" s="94">
        <f t="shared" si="27"/>
        <v>0</v>
      </c>
      <c r="P135" s="94">
        <f t="shared" si="27"/>
        <v>0</v>
      </c>
      <c r="Q135" s="94">
        <f t="shared" si="27"/>
        <v>0</v>
      </c>
      <c r="R135" s="94">
        <f t="shared" si="27"/>
        <v>0</v>
      </c>
      <c r="S135" s="94">
        <f t="shared" si="27"/>
        <v>0</v>
      </c>
      <c r="T135" s="94">
        <f t="shared" si="27"/>
        <v>0</v>
      </c>
      <c r="U135" s="94">
        <f t="shared" si="27"/>
        <v>0</v>
      </c>
      <c r="V135" s="94">
        <f t="shared" si="27"/>
        <v>0</v>
      </c>
      <c r="W135" s="94">
        <f t="shared" si="27"/>
        <v>0</v>
      </c>
      <c r="X135" s="94">
        <f t="shared" si="27"/>
        <v>0</v>
      </c>
      <c r="Y135" s="94">
        <f t="shared" si="27"/>
        <v>0</v>
      </c>
      <c r="Z135" s="150"/>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4">
        <f t="shared" si="27"/>
        <v>0</v>
      </c>
      <c r="F136" s="94">
        <f t="shared" si="27"/>
        <v>0</v>
      </c>
      <c r="G136" s="94">
        <f t="shared" si="27"/>
        <v>0</v>
      </c>
      <c r="H136" s="94">
        <f t="shared" ref="H136:Y136" si="28">H99-H98</f>
        <v>0</v>
      </c>
      <c r="I136" s="94">
        <f t="shared" si="28"/>
        <v>0</v>
      </c>
      <c r="J136" s="94">
        <f t="shared" si="28"/>
        <v>0</v>
      </c>
      <c r="K136" s="94">
        <f t="shared" si="28"/>
        <v>0</v>
      </c>
      <c r="L136" s="94">
        <f t="shared" si="28"/>
        <v>0</v>
      </c>
      <c r="M136" s="94">
        <f t="shared" si="28"/>
        <v>0</v>
      </c>
      <c r="N136" s="94">
        <f t="shared" si="28"/>
        <v>0</v>
      </c>
      <c r="O136" s="94">
        <f t="shared" si="28"/>
        <v>0</v>
      </c>
      <c r="P136" s="94">
        <f t="shared" si="28"/>
        <v>0</v>
      </c>
      <c r="Q136" s="94">
        <f t="shared" si="28"/>
        <v>0</v>
      </c>
      <c r="R136" s="94">
        <f t="shared" si="28"/>
        <v>0</v>
      </c>
      <c r="S136" s="94">
        <f t="shared" si="28"/>
        <v>0</v>
      </c>
      <c r="T136" s="94">
        <f t="shared" si="28"/>
        <v>0</v>
      </c>
      <c r="U136" s="94">
        <f t="shared" si="28"/>
        <v>0</v>
      </c>
      <c r="V136" s="94">
        <f t="shared" si="28"/>
        <v>0</v>
      </c>
      <c r="W136" s="94">
        <f t="shared" si="28"/>
        <v>0</v>
      </c>
      <c r="X136" s="94">
        <f t="shared" si="28"/>
        <v>0</v>
      </c>
      <c r="Y136" s="94">
        <f t="shared" si="28"/>
        <v>0</v>
      </c>
      <c r="Z136" s="150"/>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4">
        <f t="shared" ref="E137:Y149" si="29">E100-E99</f>
        <v>0</v>
      </c>
      <c r="F137" s="94">
        <f t="shared" si="29"/>
        <v>0</v>
      </c>
      <c r="G137" s="94">
        <f t="shared" si="29"/>
        <v>0</v>
      </c>
      <c r="H137" s="94">
        <f t="shared" si="29"/>
        <v>0</v>
      </c>
      <c r="I137" s="94">
        <f t="shared" si="29"/>
        <v>0</v>
      </c>
      <c r="J137" s="94">
        <f t="shared" si="29"/>
        <v>0</v>
      </c>
      <c r="K137" s="94">
        <f t="shared" si="29"/>
        <v>0</v>
      </c>
      <c r="L137" s="94">
        <f t="shared" si="29"/>
        <v>0</v>
      </c>
      <c r="M137" s="94">
        <f t="shared" si="29"/>
        <v>0</v>
      </c>
      <c r="N137" s="94">
        <f t="shared" si="29"/>
        <v>0</v>
      </c>
      <c r="O137" s="94">
        <f t="shared" si="29"/>
        <v>0</v>
      </c>
      <c r="P137" s="94">
        <f t="shared" si="29"/>
        <v>0</v>
      </c>
      <c r="Q137" s="94">
        <f t="shared" si="29"/>
        <v>0</v>
      </c>
      <c r="R137" s="94">
        <f t="shared" si="29"/>
        <v>0</v>
      </c>
      <c r="S137" s="94">
        <f t="shared" si="29"/>
        <v>0</v>
      </c>
      <c r="T137" s="94">
        <f t="shared" si="29"/>
        <v>0</v>
      </c>
      <c r="U137" s="94">
        <f t="shared" si="29"/>
        <v>0</v>
      </c>
      <c r="V137" s="94">
        <f t="shared" si="29"/>
        <v>0</v>
      </c>
      <c r="W137" s="94">
        <f t="shared" si="29"/>
        <v>0</v>
      </c>
      <c r="X137" s="94">
        <f t="shared" si="29"/>
        <v>0</v>
      </c>
      <c r="Y137" s="94">
        <f t="shared" si="29"/>
        <v>0</v>
      </c>
      <c r="Z137" s="150"/>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4">
        <f t="shared" si="29"/>
        <v>0</v>
      </c>
      <c r="F138" s="94">
        <f t="shared" si="29"/>
        <v>0</v>
      </c>
      <c r="G138" s="94">
        <f t="shared" si="29"/>
        <v>0</v>
      </c>
      <c r="H138" s="94">
        <f t="shared" si="29"/>
        <v>0</v>
      </c>
      <c r="I138" s="94">
        <f t="shared" si="29"/>
        <v>0</v>
      </c>
      <c r="J138" s="94">
        <f t="shared" si="29"/>
        <v>0</v>
      </c>
      <c r="K138" s="94">
        <f t="shared" si="29"/>
        <v>0</v>
      </c>
      <c r="L138" s="94">
        <f t="shared" si="29"/>
        <v>0</v>
      </c>
      <c r="M138" s="94">
        <f t="shared" si="29"/>
        <v>0</v>
      </c>
      <c r="N138" s="94">
        <f t="shared" si="29"/>
        <v>0</v>
      </c>
      <c r="O138" s="94">
        <f t="shared" si="29"/>
        <v>0</v>
      </c>
      <c r="P138" s="94">
        <f t="shared" si="29"/>
        <v>0</v>
      </c>
      <c r="Q138" s="94">
        <f t="shared" si="29"/>
        <v>0</v>
      </c>
      <c r="R138" s="94">
        <f t="shared" si="29"/>
        <v>0</v>
      </c>
      <c r="S138" s="94">
        <f t="shared" si="29"/>
        <v>0</v>
      </c>
      <c r="T138" s="94">
        <f t="shared" si="29"/>
        <v>0</v>
      </c>
      <c r="U138" s="94">
        <f t="shared" si="29"/>
        <v>0</v>
      </c>
      <c r="V138" s="94">
        <f t="shared" si="29"/>
        <v>0</v>
      </c>
      <c r="W138" s="94">
        <f t="shared" si="29"/>
        <v>0</v>
      </c>
      <c r="X138" s="94">
        <f t="shared" si="29"/>
        <v>0</v>
      </c>
      <c r="Y138" s="94">
        <f t="shared" si="29"/>
        <v>0</v>
      </c>
      <c r="Z138" s="150"/>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4">
        <f t="shared" si="29"/>
        <v>0</v>
      </c>
      <c r="F139" s="94">
        <f t="shared" si="29"/>
        <v>0</v>
      </c>
      <c r="G139" s="94">
        <f t="shared" si="29"/>
        <v>0</v>
      </c>
      <c r="H139" s="94">
        <f t="shared" si="29"/>
        <v>0</v>
      </c>
      <c r="I139" s="94">
        <f t="shared" si="29"/>
        <v>0</v>
      </c>
      <c r="J139" s="94">
        <f t="shared" si="29"/>
        <v>0</v>
      </c>
      <c r="K139" s="94">
        <f t="shared" si="29"/>
        <v>0</v>
      </c>
      <c r="L139" s="94">
        <f t="shared" si="29"/>
        <v>0</v>
      </c>
      <c r="M139" s="94">
        <f t="shared" si="29"/>
        <v>0</v>
      </c>
      <c r="N139" s="94">
        <f t="shared" si="29"/>
        <v>0</v>
      </c>
      <c r="O139" s="94">
        <f t="shared" si="29"/>
        <v>0</v>
      </c>
      <c r="P139" s="94">
        <f t="shared" si="29"/>
        <v>0</v>
      </c>
      <c r="Q139" s="94">
        <f t="shared" si="29"/>
        <v>0</v>
      </c>
      <c r="R139" s="94">
        <f t="shared" si="29"/>
        <v>0</v>
      </c>
      <c r="S139" s="94">
        <f t="shared" si="29"/>
        <v>0</v>
      </c>
      <c r="T139" s="94">
        <f t="shared" si="29"/>
        <v>0</v>
      </c>
      <c r="U139" s="94">
        <f t="shared" si="29"/>
        <v>0</v>
      </c>
      <c r="V139" s="94">
        <f t="shared" si="29"/>
        <v>0</v>
      </c>
      <c r="W139" s="94">
        <f t="shared" si="29"/>
        <v>0</v>
      </c>
      <c r="X139" s="94">
        <f t="shared" si="29"/>
        <v>0</v>
      </c>
      <c r="Y139" s="94">
        <f t="shared" si="29"/>
        <v>0</v>
      </c>
      <c r="Z139" s="150"/>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4">
        <f t="shared" si="29"/>
        <v>0</v>
      </c>
      <c r="F140" s="94">
        <f t="shared" si="29"/>
        <v>0</v>
      </c>
      <c r="G140" s="94">
        <f t="shared" si="29"/>
        <v>0</v>
      </c>
      <c r="H140" s="94">
        <f t="shared" si="29"/>
        <v>0</v>
      </c>
      <c r="I140" s="94">
        <f t="shared" si="29"/>
        <v>0</v>
      </c>
      <c r="J140" s="94">
        <f t="shared" si="29"/>
        <v>0</v>
      </c>
      <c r="K140" s="94">
        <f t="shared" si="29"/>
        <v>0</v>
      </c>
      <c r="L140" s="94">
        <f t="shared" si="29"/>
        <v>0</v>
      </c>
      <c r="M140" s="94">
        <f t="shared" si="29"/>
        <v>0</v>
      </c>
      <c r="N140" s="94">
        <f t="shared" si="29"/>
        <v>0</v>
      </c>
      <c r="O140" s="94">
        <f t="shared" si="29"/>
        <v>0</v>
      </c>
      <c r="P140" s="94">
        <f t="shared" si="29"/>
        <v>0</v>
      </c>
      <c r="Q140" s="94">
        <f t="shared" si="29"/>
        <v>0</v>
      </c>
      <c r="R140" s="94">
        <f t="shared" si="29"/>
        <v>0</v>
      </c>
      <c r="S140" s="94">
        <f t="shared" si="29"/>
        <v>0</v>
      </c>
      <c r="T140" s="94">
        <f t="shared" si="29"/>
        <v>0</v>
      </c>
      <c r="U140" s="94">
        <f t="shared" si="29"/>
        <v>0</v>
      </c>
      <c r="V140" s="94">
        <f t="shared" si="29"/>
        <v>0</v>
      </c>
      <c r="W140" s="94">
        <f t="shared" si="29"/>
        <v>0</v>
      </c>
      <c r="X140" s="94">
        <f t="shared" si="29"/>
        <v>0</v>
      </c>
      <c r="Y140" s="94">
        <f t="shared" si="29"/>
        <v>0</v>
      </c>
      <c r="Z140" s="15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4">
        <f t="shared" si="29"/>
        <v>0</v>
      </c>
      <c r="F141" s="94">
        <f t="shared" si="29"/>
        <v>0</v>
      </c>
      <c r="G141" s="94">
        <f t="shared" si="29"/>
        <v>0</v>
      </c>
      <c r="H141" s="94">
        <f t="shared" si="29"/>
        <v>0</v>
      </c>
      <c r="I141" s="94">
        <f t="shared" si="29"/>
        <v>0</v>
      </c>
      <c r="J141" s="94">
        <f t="shared" si="29"/>
        <v>0</v>
      </c>
      <c r="K141" s="94">
        <f t="shared" si="29"/>
        <v>0</v>
      </c>
      <c r="L141" s="94">
        <f t="shared" si="29"/>
        <v>0</v>
      </c>
      <c r="M141" s="94">
        <f t="shared" si="29"/>
        <v>0</v>
      </c>
      <c r="N141" s="94">
        <f t="shared" si="29"/>
        <v>0</v>
      </c>
      <c r="O141" s="94">
        <f t="shared" si="29"/>
        <v>0</v>
      </c>
      <c r="P141" s="94">
        <f t="shared" si="29"/>
        <v>0</v>
      </c>
      <c r="Q141" s="94">
        <f t="shared" si="29"/>
        <v>0</v>
      </c>
      <c r="R141" s="94">
        <f t="shared" si="29"/>
        <v>0</v>
      </c>
      <c r="S141" s="94">
        <f t="shared" si="29"/>
        <v>0</v>
      </c>
      <c r="T141" s="94">
        <f t="shared" si="29"/>
        <v>0</v>
      </c>
      <c r="U141" s="94">
        <f t="shared" si="29"/>
        <v>0</v>
      </c>
      <c r="V141" s="94">
        <f t="shared" si="29"/>
        <v>0</v>
      </c>
      <c r="W141" s="94">
        <f t="shared" si="29"/>
        <v>0</v>
      </c>
      <c r="X141" s="94">
        <f t="shared" si="29"/>
        <v>0</v>
      </c>
      <c r="Y141" s="94">
        <f t="shared" si="29"/>
        <v>0</v>
      </c>
      <c r="Z141" s="150"/>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4">
        <f t="shared" si="29"/>
        <v>0</v>
      </c>
      <c r="F142" s="94">
        <f t="shared" si="29"/>
        <v>0</v>
      </c>
      <c r="G142" s="94">
        <f t="shared" si="29"/>
        <v>0</v>
      </c>
      <c r="H142" s="94">
        <f t="shared" si="29"/>
        <v>0</v>
      </c>
      <c r="I142" s="94">
        <f t="shared" si="29"/>
        <v>0</v>
      </c>
      <c r="J142" s="94">
        <f t="shared" si="29"/>
        <v>0</v>
      </c>
      <c r="K142" s="94">
        <f t="shared" si="29"/>
        <v>0</v>
      </c>
      <c r="L142" s="94">
        <f t="shared" si="29"/>
        <v>0</v>
      </c>
      <c r="M142" s="94">
        <f t="shared" si="29"/>
        <v>0</v>
      </c>
      <c r="N142" s="94">
        <f t="shared" si="29"/>
        <v>0</v>
      </c>
      <c r="O142" s="94">
        <f t="shared" si="29"/>
        <v>0</v>
      </c>
      <c r="P142" s="94">
        <f t="shared" si="29"/>
        <v>0</v>
      </c>
      <c r="Q142" s="94">
        <f t="shared" si="29"/>
        <v>0</v>
      </c>
      <c r="R142" s="94">
        <f t="shared" si="29"/>
        <v>0</v>
      </c>
      <c r="S142" s="94">
        <f t="shared" si="29"/>
        <v>0</v>
      </c>
      <c r="T142" s="94">
        <f t="shared" si="29"/>
        <v>0</v>
      </c>
      <c r="U142" s="94">
        <f t="shared" si="29"/>
        <v>0</v>
      </c>
      <c r="V142" s="94">
        <f t="shared" si="29"/>
        <v>0</v>
      </c>
      <c r="W142" s="94">
        <f t="shared" si="29"/>
        <v>0</v>
      </c>
      <c r="X142" s="94">
        <f t="shared" si="29"/>
        <v>0</v>
      </c>
      <c r="Y142" s="94">
        <f t="shared" si="29"/>
        <v>0</v>
      </c>
      <c r="Z142" s="150"/>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4">
        <f t="shared" si="29"/>
        <v>0</v>
      </c>
      <c r="F143" s="94">
        <f t="shared" si="29"/>
        <v>0</v>
      </c>
      <c r="G143" s="94">
        <f t="shared" si="29"/>
        <v>0</v>
      </c>
      <c r="H143" s="94">
        <f t="shared" si="29"/>
        <v>0</v>
      </c>
      <c r="I143" s="94">
        <f t="shared" si="29"/>
        <v>0</v>
      </c>
      <c r="J143" s="94">
        <f t="shared" si="29"/>
        <v>0</v>
      </c>
      <c r="K143" s="94">
        <f t="shared" si="29"/>
        <v>0</v>
      </c>
      <c r="L143" s="94">
        <f t="shared" si="29"/>
        <v>0</v>
      </c>
      <c r="M143" s="94">
        <f t="shared" si="29"/>
        <v>0</v>
      </c>
      <c r="N143" s="94">
        <f t="shared" si="29"/>
        <v>0</v>
      </c>
      <c r="O143" s="94">
        <f t="shared" si="29"/>
        <v>0</v>
      </c>
      <c r="P143" s="94">
        <f t="shared" si="29"/>
        <v>0</v>
      </c>
      <c r="Q143" s="94">
        <f t="shared" si="29"/>
        <v>0</v>
      </c>
      <c r="R143" s="94">
        <f t="shared" si="29"/>
        <v>0</v>
      </c>
      <c r="S143" s="94">
        <f t="shared" si="29"/>
        <v>0</v>
      </c>
      <c r="T143" s="94">
        <f t="shared" si="29"/>
        <v>0</v>
      </c>
      <c r="U143" s="94">
        <f t="shared" si="29"/>
        <v>0</v>
      </c>
      <c r="V143" s="94">
        <f t="shared" si="29"/>
        <v>0</v>
      </c>
      <c r="W143" s="94">
        <f t="shared" si="29"/>
        <v>0</v>
      </c>
      <c r="X143" s="94">
        <f t="shared" si="29"/>
        <v>0</v>
      </c>
      <c r="Y143" s="94">
        <f t="shared" si="29"/>
        <v>0</v>
      </c>
      <c r="Z143" s="150"/>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4">
        <f t="shared" si="29"/>
        <v>0</v>
      </c>
      <c r="F144" s="94">
        <f t="shared" si="29"/>
        <v>0</v>
      </c>
      <c r="G144" s="94">
        <f t="shared" si="29"/>
        <v>0</v>
      </c>
      <c r="H144" s="94">
        <f t="shared" si="29"/>
        <v>0</v>
      </c>
      <c r="I144" s="94">
        <f t="shared" si="29"/>
        <v>0</v>
      </c>
      <c r="J144" s="94">
        <f t="shared" si="29"/>
        <v>0</v>
      </c>
      <c r="K144" s="94">
        <f t="shared" si="29"/>
        <v>0</v>
      </c>
      <c r="L144" s="94">
        <f t="shared" si="29"/>
        <v>0</v>
      </c>
      <c r="M144" s="94">
        <f t="shared" si="29"/>
        <v>0</v>
      </c>
      <c r="N144" s="94">
        <f t="shared" si="29"/>
        <v>0</v>
      </c>
      <c r="O144" s="94">
        <f t="shared" si="29"/>
        <v>0</v>
      </c>
      <c r="P144" s="94">
        <f t="shared" si="29"/>
        <v>0</v>
      </c>
      <c r="Q144" s="94">
        <f t="shared" si="29"/>
        <v>0</v>
      </c>
      <c r="R144" s="94">
        <f t="shared" si="29"/>
        <v>0</v>
      </c>
      <c r="S144" s="94">
        <f t="shared" si="29"/>
        <v>0</v>
      </c>
      <c r="T144" s="94">
        <f t="shared" si="29"/>
        <v>0</v>
      </c>
      <c r="U144" s="94">
        <f t="shared" si="29"/>
        <v>0</v>
      </c>
      <c r="V144" s="94">
        <f t="shared" si="29"/>
        <v>0</v>
      </c>
      <c r="W144" s="94">
        <f t="shared" si="29"/>
        <v>0</v>
      </c>
      <c r="X144" s="94">
        <f t="shared" si="29"/>
        <v>0</v>
      </c>
      <c r="Y144" s="94">
        <f t="shared" si="29"/>
        <v>0</v>
      </c>
      <c r="Z144" s="150"/>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4">
        <f t="shared" si="29"/>
        <v>0</v>
      </c>
      <c r="F145" s="94">
        <f t="shared" si="29"/>
        <v>0</v>
      </c>
      <c r="G145" s="94">
        <f t="shared" si="29"/>
        <v>0</v>
      </c>
      <c r="H145" s="94">
        <f t="shared" si="29"/>
        <v>0</v>
      </c>
      <c r="I145" s="94">
        <f t="shared" si="29"/>
        <v>0</v>
      </c>
      <c r="J145" s="94">
        <f t="shared" si="29"/>
        <v>0</v>
      </c>
      <c r="K145" s="94">
        <f t="shared" si="29"/>
        <v>0</v>
      </c>
      <c r="L145" s="94">
        <f t="shared" si="29"/>
        <v>0</v>
      </c>
      <c r="M145" s="94">
        <f t="shared" si="29"/>
        <v>0</v>
      </c>
      <c r="N145" s="94">
        <f t="shared" si="29"/>
        <v>0</v>
      </c>
      <c r="O145" s="94">
        <f t="shared" si="29"/>
        <v>0</v>
      </c>
      <c r="P145" s="94">
        <f t="shared" si="29"/>
        <v>0</v>
      </c>
      <c r="Q145" s="94">
        <f t="shared" si="29"/>
        <v>0</v>
      </c>
      <c r="R145" s="94">
        <f t="shared" si="29"/>
        <v>0</v>
      </c>
      <c r="S145" s="94">
        <f t="shared" si="29"/>
        <v>0</v>
      </c>
      <c r="T145" s="94">
        <f t="shared" si="29"/>
        <v>0</v>
      </c>
      <c r="U145" s="94">
        <f t="shared" si="29"/>
        <v>0</v>
      </c>
      <c r="V145" s="94">
        <f t="shared" si="29"/>
        <v>0</v>
      </c>
      <c r="W145" s="94">
        <f t="shared" si="29"/>
        <v>0</v>
      </c>
      <c r="X145" s="94">
        <f t="shared" si="29"/>
        <v>0</v>
      </c>
      <c r="Y145" s="94">
        <f t="shared" si="29"/>
        <v>0</v>
      </c>
      <c r="Z145" s="150"/>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4">
        <f t="shared" si="29"/>
        <v>0</v>
      </c>
      <c r="F146" s="94">
        <f t="shared" si="29"/>
        <v>0</v>
      </c>
      <c r="G146" s="94">
        <f t="shared" si="29"/>
        <v>0</v>
      </c>
      <c r="H146" s="94">
        <f t="shared" si="29"/>
        <v>0</v>
      </c>
      <c r="I146" s="94">
        <f t="shared" si="29"/>
        <v>0</v>
      </c>
      <c r="J146" s="94">
        <f t="shared" si="29"/>
        <v>0</v>
      </c>
      <c r="K146" s="94">
        <f t="shared" si="29"/>
        <v>0</v>
      </c>
      <c r="L146" s="94">
        <f t="shared" si="29"/>
        <v>0</v>
      </c>
      <c r="M146" s="94">
        <f t="shared" si="29"/>
        <v>0</v>
      </c>
      <c r="N146" s="94">
        <f t="shared" si="29"/>
        <v>0</v>
      </c>
      <c r="O146" s="94">
        <f t="shared" si="29"/>
        <v>0</v>
      </c>
      <c r="P146" s="94">
        <f t="shared" si="29"/>
        <v>0</v>
      </c>
      <c r="Q146" s="94">
        <f t="shared" si="29"/>
        <v>0</v>
      </c>
      <c r="R146" s="94">
        <f t="shared" si="29"/>
        <v>0</v>
      </c>
      <c r="S146" s="94">
        <f t="shared" si="29"/>
        <v>0</v>
      </c>
      <c r="T146" s="94">
        <f t="shared" si="29"/>
        <v>0</v>
      </c>
      <c r="U146" s="94">
        <f t="shared" si="29"/>
        <v>0</v>
      </c>
      <c r="V146" s="94">
        <f t="shared" si="29"/>
        <v>0</v>
      </c>
      <c r="W146" s="94">
        <f t="shared" si="29"/>
        <v>0</v>
      </c>
      <c r="X146" s="94">
        <f t="shared" si="29"/>
        <v>0</v>
      </c>
      <c r="Y146" s="94">
        <f t="shared" si="29"/>
        <v>0</v>
      </c>
      <c r="Z146" s="150"/>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4">
        <f t="shared" si="29"/>
        <v>0</v>
      </c>
      <c r="F147" s="94">
        <f t="shared" si="29"/>
        <v>0</v>
      </c>
      <c r="G147" s="94">
        <f t="shared" si="29"/>
        <v>0</v>
      </c>
      <c r="H147" s="94">
        <f t="shared" si="29"/>
        <v>0</v>
      </c>
      <c r="I147" s="94">
        <f t="shared" si="29"/>
        <v>0</v>
      </c>
      <c r="J147" s="94">
        <f t="shared" si="29"/>
        <v>0</v>
      </c>
      <c r="K147" s="94">
        <f t="shared" si="29"/>
        <v>0</v>
      </c>
      <c r="L147" s="94">
        <f t="shared" si="29"/>
        <v>0</v>
      </c>
      <c r="M147" s="94">
        <f t="shared" si="29"/>
        <v>0</v>
      </c>
      <c r="N147" s="94">
        <f t="shared" si="29"/>
        <v>0</v>
      </c>
      <c r="O147" s="94">
        <f t="shared" si="29"/>
        <v>0</v>
      </c>
      <c r="P147" s="94">
        <f t="shared" si="29"/>
        <v>0</v>
      </c>
      <c r="Q147" s="94">
        <f t="shared" si="29"/>
        <v>0</v>
      </c>
      <c r="R147" s="94">
        <f t="shared" si="29"/>
        <v>0</v>
      </c>
      <c r="S147" s="94">
        <f t="shared" si="29"/>
        <v>0</v>
      </c>
      <c r="T147" s="94">
        <f t="shared" si="29"/>
        <v>0</v>
      </c>
      <c r="U147" s="94">
        <f t="shared" si="29"/>
        <v>0</v>
      </c>
      <c r="V147" s="94">
        <f t="shared" si="29"/>
        <v>0</v>
      </c>
      <c r="W147" s="94">
        <f t="shared" si="29"/>
        <v>0</v>
      </c>
      <c r="X147" s="94">
        <f t="shared" si="29"/>
        <v>0</v>
      </c>
      <c r="Y147" s="94">
        <f t="shared" si="29"/>
        <v>0</v>
      </c>
      <c r="Z147" s="150"/>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4">
        <f t="shared" si="29"/>
        <v>0</v>
      </c>
      <c r="F148" s="94">
        <f t="shared" si="29"/>
        <v>0</v>
      </c>
      <c r="G148" s="94">
        <f t="shared" si="29"/>
        <v>0</v>
      </c>
      <c r="H148" s="94">
        <f t="shared" si="29"/>
        <v>0</v>
      </c>
      <c r="I148" s="94">
        <f t="shared" si="29"/>
        <v>0</v>
      </c>
      <c r="J148" s="94">
        <f t="shared" si="29"/>
        <v>0</v>
      </c>
      <c r="K148" s="94">
        <f t="shared" si="29"/>
        <v>0</v>
      </c>
      <c r="L148" s="94">
        <f t="shared" si="29"/>
        <v>0</v>
      </c>
      <c r="M148" s="94">
        <f t="shared" si="29"/>
        <v>0</v>
      </c>
      <c r="N148" s="94">
        <f t="shared" si="29"/>
        <v>0</v>
      </c>
      <c r="O148" s="94">
        <f t="shared" si="29"/>
        <v>0</v>
      </c>
      <c r="P148" s="94">
        <f t="shared" si="29"/>
        <v>0</v>
      </c>
      <c r="Q148" s="94">
        <f t="shared" si="29"/>
        <v>0</v>
      </c>
      <c r="R148" s="94">
        <f t="shared" si="29"/>
        <v>0</v>
      </c>
      <c r="S148" s="94">
        <f t="shared" si="29"/>
        <v>0</v>
      </c>
      <c r="T148" s="94">
        <f t="shared" si="29"/>
        <v>0</v>
      </c>
      <c r="U148" s="94">
        <f t="shared" si="29"/>
        <v>0</v>
      </c>
      <c r="V148" s="94">
        <f t="shared" si="29"/>
        <v>0</v>
      </c>
      <c r="W148" s="94">
        <f t="shared" si="29"/>
        <v>0</v>
      </c>
      <c r="X148" s="94">
        <f t="shared" si="29"/>
        <v>0</v>
      </c>
      <c r="Y148" s="94">
        <f t="shared" si="29"/>
        <v>0</v>
      </c>
      <c r="Z148" s="150"/>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4">
        <f t="shared" si="29"/>
        <v>0</v>
      </c>
      <c r="F149" s="94">
        <f t="shared" si="29"/>
        <v>0</v>
      </c>
      <c r="G149" s="94">
        <f t="shared" si="29"/>
        <v>0</v>
      </c>
      <c r="H149" s="94">
        <f t="shared" ref="H149:Y149" si="30">H112-H111</f>
        <v>0</v>
      </c>
      <c r="I149" s="94">
        <f t="shared" si="30"/>
        <v>0</v>
      </c>
      <c r="J149" s="94">
        <f t="shared" si="30"/>
        <v>0</v>
      </c>
      <c r="K149" s="94">
        <f t="shared" si="30"/>
        <v>0</v>
      </c>
      <c r="L149" s="94">
        <f t="shared" si="30"/>
        <v>0</v>
      </c>
      <c r="M149" s="94">
        <f t="shared" si="30"/>
        <v>0</v>
      </c>
      <c r="N149" s="94">
        <f t="shared" si="30"/>
        <v>0</v>
      </c>
      <c r="O149" s="94">
        <f t="shared" si="30"/>
        <v>0</v>
      </c>
      <c r="P149" s="94">
        <f t="shared" si="30"/>
        <v>0</v>
      </c>
      <c r="Q149" s="94">
        <f t="shared" si="30"/>
        <v>0</v>
      </c>
      <c r="R149" s="94">
        <f t="shared" si="30"/>
        <v>0</v>
      </c>
      <c r="S149" s="94">
        <f t="shared" si="30"/>
        <v>0</v>
      </c>
      <c r="T149" s="94">
        <f t="shared" si="30"/>
        <v>0</v>
      </c>
      <c r="U149" s="94">
        <f t="shared" si="30"/>
        <v>0</v>
      </c>
      <c r="V149" s="94">
        <f t="shared" si="30"/>
        <v>0</v>
      </c>
      <c r="W149" s="94">
        <f t="shared" si="30"/>
        <v>0</v>
      </c>
      <c r="X149" s="94">
        <f t="shared" si="30"/>
        <v>0</v>
      </c>
      <c r="Y149" s="94">
        <f t="shared" si="30"/>
        <v>0</v>
      </c>
      <c r="Z149" s="150"/>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4">
        <f t="shared" ref="E150:Y154" si="31">E113-E112</f>
        <v>0</v>
      </c>
      <c r="F150" s="94">
        <f t="shared" si="31"/>
        <v>0</v>
      </c>
      <c r="G150" s="94">
        <f t="shared" si="31"/>
        <v>0</v>
      </c>
      <c r="H150" s="94">
        <f t="shared" si="31"/>
        <v>0</v>
      </c>
      <c r="I150" s="94">
        <f t="shared" si="31"/>
        <v>0</v>
      </c>
      <c r="J150" s="94">
        <f t="shared" si="31"/>
        <v>0</v>
      </c>
      <c r="K150" s="94">
        <f t="shared" si="31"/>
        <v>0</v>
      </c>
      <c r="L150" s="94">
        <f t="shared" si="31"/>
        <v>0</v>
      </c>
      <c r="M150" s="94">
        <f t="shared" si="31"/>
        <v>0</v>
      </c>
      <c r="N150" s="94">
        <f t="shared" si="31"/>
        <v>0</v>
      </c>
      <c r="O150" s="94">
        <f t="shared" si="31"/>
        <v>0</v>
      </c>
      <c r="P150" s="94">
        <f t="shared" si="31"/>
        <v>0</v>
      </c>
      <c r="Q150" s="94">
        <f t="shared" si="31"/>
        <v>0</v>
      </c>
      <c r="R150" s="94">
        <f t="shared" si="31"/>
        <v>0</v>
      </c>
      <c r="S150" s="94">
        <f t="shared" si="31"/>
        <v>0</v>
      </c>
      <c r="T150" s="94">
        <f t="shared" si="31"/>
        <v>0</v>
      </c>
      <c r="U150" s="94">
        <f t="shared" si="31"/>
        <v>0</v>
      </c>
      <c r="V150" s="94">
        <f t="shared" si="31"/>
        <v>0</v>
      </c>
      <c r="W150" s="94">
        <f t="shared" si="31"/>
        <v>0</v>
      </c>
      <c r="X150" s="94">
        <f t="shared" si="31"/>
        <v>0</v>
      </c>
      <c r="Y150" s="94">
        <f t="shared" si="31"/>
        <v>0</v>
      </c>
      <c r="Z150" s="150"/>
    </row>
    <row r="151" spans="3:79">
      <c r="C151" s="20" t="s">
        <v>350</v>
      </c>
      <c r="E151" s="94">
        <f t="shared" si="31"/>
        <v>0</v>
      </c>
      <c r="F151" s="94">
        <f t="shared" si="31"/>
        <v>0</v>
      </c>
      <c r="G151" s="94">
        <f t="shared" si="31"/>
        <v>0</v>
      </c>
      <c r="H151" s="94">
        <f t="shared" si="31"/>
        <v>0</v>
      </c>
      <c r="I151" s="94">
        <f t="shared" si="31"/>
        <v>0</v>
      </c>
      <c r="J151" s="94">
        <f t="shared" si="31"/>
        <v>0</v>
      </c>
      <c r="K151" s="94">
        <f t="shared" si="31"/>
        <v>0</v>
      </c>
      <c r="L151" s="94">
        <f t="shared" si="31"/>
        <v>0</v>
      </c>
      <c r="M151" s="94">
        <f t="shared" si="31"/>
        <v>0</v>
      </c>
      <c r="N151" s="94">
        <f t="shared" si="31"/>
        <v>0</v>
      </c>
      <c r="O151" s="94">
        <f t="shared" si="31"/>
        <v>0</v>
      </c>
      <c r="P151" s="94">
        <f t="shared" si="31"/>
        <v>0</v>
      </c>
      <c r="Q151" s="94">
        <f t="shared" si="31"/>
        <v>0</v>
      </c>
      <c r="R151" s="94">
        <f t="shared" si="31"/>
        <v>0</v>
      </c>
      <c r="S151" s="94">
        <f t="shared" si="31"/>
        <v>0</v>
      </c>
      <c r="T151" s="94">
        <f t="shared" si="31"/>
        <v>0</v>
      </c>
      <c r="U151" s="94">
        <f t="shared" si="31"/>
        <v>0</v>
      </c>
      <c r="V151" s="94">
        <f t="shared" si="31"/>
        <v>0</v>
      </c>
      <c r="W151" s="94">
        <f t="shared" si="31"/>
        <v>0</v>
      </c>
      <c r="X151" s="94">
        <f t="shared" si="31"/>
        <v>0</v>
      </c>
      <c r="Y151" s="94">
        <f t="shared" si="31"/>
        <v>0</v>
      </c>
      <c r="Z151" s="150"/>
    </row>
    <row r="152" spans="3:79">
      <c r="C152" s="20" t="s">
        <v>353</v>
      </c>
      <c r="E152" s="94">
        <f t="shared" si="31"/>
        <v>0</v>
      </c>
      <c r="F152" s="94">
        <f t="shared" si="31"/>
        <v>0</v>
      </c>
      <c r="G152" s="94">
        <f t="shared" si="31"/>
        <v>0</v>
      </c>
      <c r="H152" s="94">
        <f t="shared" si="31"/>
        <v>0</v>
      </c>
      <c r="I152" s="94">
        <f t="shared" si="31"/>
        <v>0</v>
      </c>
      <c r="J152" s="94">
        <f t="shared" si="31"/>
        <v>0</v>
      </c>
      <c r="K152" s="94">
        <f t="shared" si="31"/>
        <v>0</v>
      </c>
      <c r="L152" s="94">
        <f t="shared" si="31"/>
        <v>0</v>
      </c>
      <c r="M152" s="94">
        <f t="shared" si="31"/>
        <v>0</v>
      </c>
      <c r="N152" s="94">
        <f t="shared" si="31"/>
        <v>0</v>
      </c>
      <c r="O152" s="94">
        <f t="shared" si="31"/>
        <v>0</v>
      </c>
      <c r="P152" s="94">
        <f t="shared" si="31"/>
        <v>0</v>
      </c>
      <c r="Q152" s="94">
        <f t="shared" si="31"/>
        <v>0</v>
      </c>
      <c r="R152" s="94">
        <f t="shared" si="31"/>
        <v>0</v>
      </c>
      <c r="S152" s="94">
        <f t="shared" si="31"/>
        <v>0</v>
      </c>
      <c r="T152" s="94">
        <f t="shared" si="31"/>
        <v>0</v>
      </c>
      <c r="U152" s="94">
        <f t="shared" si="31"/>
        <v>0</v>
      </c>
      <c r="V152" s="94">
        <f t="shared" si="31"/>
        <v>0</v>
      </c>
      <c r="W152" s="94">
        <f t="shared" si="31"/>
        <v>0</v>
      </c>
      <c r="X152" s="94">
        <f t="shared" si="31"/>
        <v>0</v>
      </c>
      <c r="Y152" s="94">
        <f t="shared" si="31"/>
        <v>0</v>
      </c>
      <c r="Z152" s="150"/>
    </row>
    <row r="153" spans="3:79">
      <c r="C153" s="20" t="s">
        <v>356</v>
      </c>
      <c r="E153" s="94">
        <f t="shared" si="31"/>
        <v>0</v>
      </c>
      <c r="F153" s="94">
        <f t="shared" si="31"/>
        <v>0</v>
      </c>
      <c r="G153" s="94">
        <f t="shared" si="31"/>
        <v>0</v>
      </c>
      <c r="H153" s="94">
        <f t="shared" si="31"/>
        <v>0</v>
      </c>
      <c r="I153" s="94">
        <f t="shared" si="31"/>
        <v>0</v>
      </c>
      <c r="J153" s="94">
        <f t="shared" si="31"/>
        <v>0</v>
      </c>
      <c r="K153" s="94">
        <f t="shared" si="31"/>
        <v>0</v>
      </c>
      <c r="L153" s="94">
        <f t="shared" si="31"/>
        <v>0</v>
      </c>
      <c r="M153" s="94">
        <f t="shared" si="31"/>
        <v>0</v>
      </c>
      <c r="N153" s="94">
        <f t="shared" si="31"/>
        <v>0</v>
      </c>
      <c r="O153" s="94">
        <f t="shared" si="31"/>
        <v>0</v>
      </c>
      <c r="P153" s="94">
        <f t="shared" si="31"/>
        <v>0</v>
      </c>
      <c r="Q153" s="94">
        <f t="shared" si="31"/>
        <v>0</v>
      </c>
      <c r="R153" s="94">
        <f t="shared" si="31"/>
        <v>0</v>
      </c>
      <c r="S153" s="94">
        <f t="shared" si="31"/>
        <v>0</v>
      </c>
      <c r="T153" s="94">
        <f t="shared" si="31"/>
        <v>0</v>
      </c>
      <c r="U153" s="94">
        <f t="shared" si="31"/>
        <v>0</v>
      </c>
      <c r="V153" s="94">
        <f t="shared" si="31"/>
        <v>0</v>
      </c>
      <c r="W153" s="94">
        <f t="shared" si="31"/>
        <v>0</v>
      </c>
      <c r="X153" s="94">
        <f t="shared" si="31"/>
        <v>0</v>
      </c>
      <c r="Y153" s="94">
        <f t="shared" si="31"/>
        <v>0</v>
      </c>
      <c r="Z153" s="150"/>
    </row>
    <row r="154" spans="3:79">
      <c r="C154" s="20" t="s">
        <v>359</v>
      </c>
      <c r="E154" s="94">
        <f t="shared" si="31"/>
        <v>0</v>
      </c>
      <c r="F154" s="94">
        <f t="shared" si="31"/>
        <v>0</v>
      </c>
      <c r="G154" s="94">
        <f t="shared" si="31"/>
        <v>0</v>
      </c>
      <c r="H154" s="94">
        <f t="shared" si="31"/>
        <v>0</v>
      </c>
      <c r="I154" s="94">
        <f t="shared" si="31"/>
        <v>0</v>
      </c>
      <c r="J154" s="94">
        <f t="shared" si="31"/>
        <v>0</v>
      </c>
      <c r="K154" s="94">
        <f t="shared" si="31"/>
        <v>0</v>
      </c>
      <c r="L154" s="94">
        <f t="shared" si="31"/>
        <v>0</v>
      </c>
      <c r="M154" s="94">
        <f t="shared" si="31"/>
        <v>0</v>
      </c>
      <c r="N154" s="94">
        <f t="shared" si="31"/>
        <v>0</v>
      </c>
      <c r="O154" s="94">
        <f t="shared" si="31"/>
        <v>0</v>
      </c>
      <c r="P154" s="94">
        <f t="shared" si="31"/>
        <v>0</v>
      </c>
      <c r="Q154" s="94">
        <f t="shared" si="31"/>
        <v>0</v>
      </c>
      <c r="R154" s="94">
        <f t="shared" si="31"/>
        <v>0</v>
      </c>
      <c r="S154" s="94">
        <f t="shared" si="31"/>
        <v>0</v>
      </c>
      <c r="T154" s="94">
        <f t="shared" si="31"/>
        <v>0</v>
      </c>
      <c r="U154" s="94">
        <f t="shared" si="31"/>
        <v>0</v>
      </c>
      <c r="V154" s="94">
        <f t="shared" si="31"/>
        <v>0</v>
      </c>
      <c r="W154" s="94">
        <f t="shared" si="31"/>
        <v>0</v>
      </c>
      <c r="X154" s="94">
        <f t="shared" si="31"/>
        <v>0</v>
      </c>
      <c r="Y154" s="94">
        <f t="shared" si="31"/>
        <v>0</v>
      </c>
      <c r="Z154" s="150"/>
    </row>
    <row r="155" spans="3:79">
      <c r="E155" s="46"/>
      <c r="Z155" s="151"/>
    </row>
    <row r="156" spans="3:79" ht="15">
      <c r="C156" s="95" t="s">
        <v>72</v>
      </c>
      <c r="D156" s="96"/>
      <c r="E156" s="96">
        <f t="shared" ref="E156:X156" si="32">SUM(E123:E154)</f>
        <v>0</v>
      </c>
      <c r="F156" s="96">
        <f t="shared" si="32"/>
        <v>0</v>
      </c>
      <c r="G156" s="96">
        <f t="shared" si="32"/>
        <v>0</v>
      </c>
      <c r="H156" s="96">
        <f t="shared" si="32"/>
        <v>0</v>
      </c>
      <c r="I156" s="96">
        <f t="shared" si="32"/>
        <v>0</v>
      </c>
      <c r="J156" s="96">
        <f t="shared" si="32"/>
        <v>0</v>
      </c>
      <c r="K156" s="96">
        <f t="shared" si="32"/>
        <v>0</v>
      </c>
      <c r="L156" s="96">
        <f t="shared" si="32"/>
        <v>0</v>
      </c>
      <c r="M156" s="96">
        <f t="shared" si="32"/>
        <v>0</v>
      </c>
      <c r="N156" s="96">
        <f t="shared" si="32"/>
        <v>0</v>
      </c>
      <c r="O156" s="96">
        <f t="shared" si="32"/>
        <v>0</v>
      </c>
      <c r="P156" s="96">
        <f t="shared" si="32"/>
        <v>0</v>
      </c>
      <c r="Q156" s="96">
        <f t="shared" si="32"/>
        <v>0</v>
      </c>
      <c r="R156" s="96">
        <f t="shared" si="32"/>
        <v>0</v>
      </c>
      <c r="S156" s="96">
        <f t="shared" si="32"/>
        <v>0</v>
      </c>
      <c r="T156" s="96">
        <f t="shared" si="32"/>
        <v>0</v>
      </c>
      <c r="U156" s="96">
        <f t="shared" si="32"/>
        <v>0</v>
      </c>
      <c r="V156" s="96">
        <f t="shared" si="32"/>
        <v>0</v>
      </c>
      <c r="W156" s="96">
        <f t="shared" si="32"/>
        <v>0</v>
      </c>
      <c r="X156" s="96">
        <f t="shared" si="32"/>
        <v>0</v>
      </c>
      <c r="Y156" s="96"/>
      <c r="Z156" s="152"/>
    </row>
    <row r="157" spans="3:79" ht="15">
      <c r="C157" s="95" t="s">
        <v>73</v>
      </c>
      <c r="D157" s="96"/>
      <c r="E157" s="96">
        <f t="shared" ref="E157:X157" si="33">D157+E156</f>
        <v>0</v>
      </c>
      <c r="F157" s="96">
        <f t="shared" si="33"/>
        <v>0</v>
      </c>
      <c r="G157" s="96">
        <f t="shared" si="33"/>
        <v>0</v>
      </c>
      <c r="H157" s="96">
        <f t="shared" si="33"/>
        <v>0</v>
      </c>
      <c r="I157" s="96">
        <f t="shared" si="33"/>
        <v>0</v>
      </c>
      <c r="J157" s="96">
        <f t="shared" si="33"/>
        <v>0</v>
      </c>
      <c r="K157" s="96">
        <f t="shared" si="33"/>
        <v>0</v>
      </c>
      <c r="L157" s="96">
        <f t="shared" si="33"/>
        <v>0</v>
      </c>
      <c r="M157" s="96">
        <f t="shared" si="33"/>
        <v>0</v>
      </c>
      <c r="N157" s="96">
        <f t="shared" si="33"/>
        <v>0</v>
      </c>
      <c r="O157" s="96">
        <f t="shared" si="33"/>
        <v>0</v>
      </c>
      <c r="P157" s="96">
        <f t="shared" si="33"/>
        <v>0</v>
      </c>
      <c r="Q157" s="96">
        <f t="shared" si="33"/>
        <v>0</v>
      </c>
      <c r="R157" s="96">
        <f t="shared" si="33"/>
        <v>0</v>
      </c>
      <c r="S157" s="96">
        <f t="shared" si="33"/>
        <v>0</v>
      </c>
      <c r="T157" s="96">
        <f t="shared" si="33"/>
        <v>0</v>
      </c>
      <c r="U157" s="96">
        <f t="shared" si="33"/>
        <v>0</v>
      </c>
      <c r="V157" s="96">
        <f t="shared" si="33"/>
        <v>0</v>
      </c>
      <c r="W157" s="96">
        <f t="shared" si="33"/>
        <v>0</v>
      </c>
      <c r="X157" s="96">
        <f t="shared" si="33"/>
        <v>0</v>
      </c>
      <c r="Y157" s="96">
        <f>SUM(Y123:Y154)</f>
        <v>0</v>
      </c>
      <c r="Z157" s="152"/>
      <c r="AA157" s="20" t="e">
        <f>(Y157-X157)/Y157</f>
        <v>#DIV/0!</v>
      </c>
    </row>
    <row r="159" spans="3:79">
      <c r="C159" s="153" t="s">
        <v>407</v>
      </c>
      <c r="D159" s="154" t="str">
        <f>D35</f>
        <v>LOEven20</v>
      </c>
      <c r="E159" s="44">
        <f>E35</f>
        <v>0.05</v>
      </c>
      <c r="F159" s="44">
        <f t="shared" ref="F159:X159" si="34">F35</f>
        <v>0.1</v>
      </c>
      <c r="G159" s="44">
        <f t="shared" si="34"/>
        <v>0.15000000000000002</v>
      </c>
      <c r="H159" s="44">
        <f t="shared" si="34"/>
        <v>0.2</v>
      </c>
      <c r="I159" s="44">
        <f t="shared" si="34"/>
        <v>0.25</v>
      </c>
      <c r="J159" s="44">
        <f t="shared" si="34"/>
        <v>0.3</v>
      </c>
      <c r="K159" s="44">
        <f t="shared" si="34"/>
        <v>0.35</v>
      </c>
      <c r="L159" s="44">
        <f t="shared" si="34"/>
        <v>0.39999999999999997</v>
      </c>
      <c r="M159" s="44">
        <f t="shared" si="34"/>
        <v>0.44999999999999996</v>
      </c>
      <c r="N159" s="44">
        <f t="shared" si="34"/>
        <v>0.49999999999999994</v>
      </c>
      <c r="O159" s="44">
        <f t="shared" si="34"/>
        <v>0.54999999999999993</v>
      </c>
      <c r="P159" s="44">
        <f t="shared" si="34"/>
        <v>0.6</v>
      </c>
      <c r="Q159" s="44">
        <f t="shared" si="34"/>
        <v>0.65</v>
      </c>
      <c r="R159" s="44">
        <f t="shared" si="34"/>
        <v>0.70000000000000007</v>
      </c>
      <c r="S159" s="44">
        <f t="shared" si="34"/>
        <v>0.75000000000000011</v>
      </c>
      <c r="T159" s="44">
        <f t="shared" si="34"/>
        <v>0.80000000000000016</v>
      </c>
      <c r="U159" s="44">
        <f t="shared" si="34"/>
        <v>0.8500000000000002</v>
      </c>
      <c r="V159" s="44">
        <f t="shared" si="34"/>
        <v>0.90000000000000024</v>
      </c>
      <c r="W159" s="44">
        <f t="shared" si="34"/>
        <v>0.95000000000000029</v>
      </c>
      <c r="X159" s="44">
        <f t="shared" si="34"/>
        <v>1.0000000000000002</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CB159"/>
  <sheetViews>
    <sheetView topLeftCell="A19" zoomScale="85" zoomScaleNormal="85" workbookViewId="0">
      <selection activeCell="E80" sqref="E80:X80"/>
    </sheetView>
  </sheetViews>
  <sheetFormatPr defaultRowHeight="12.75"/>
  <cols>
    <col min="1" max="1" width="22" style="20" customWidth="1"/>
    <col min="2" max="2" width="20.28515625" style="20" customWidth="1"/>
    <col min="3" max="3" width="20.5703125" style="20" customWidth="1"/>
    <col min="4" max="4" width="21.5703125" style="20" customWidth="1"/>
    <col min="5" max="5" width="11"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2" t="s">
        <v>41</v>
      </c>
      <c r="B1" s="226"/>
      <c r="C1" s="227"/>
      <c r="D1" s="227"/>
      <c r="E1" s="227"/>
      <c r="F1" s="227"/>
      <c r="G1" s="227"/>
      <c r="H1" s="227"/>
      <c r="I1" s="227"/>
      <c r="J1" s="227"/>
      <c r="K1" s="227"/>
      <c r="L1" s="227"/>
      <c r="M1" s="227"/>
      <c r="N1" s="227"/>
      <c r="O1" s="227"/>
      <c r="P1" s="227"/>
      <c r="Q1" s="227"/>
      <c r="R1" s="227"/>
      <c r="S1" s="228"/>
      <c r="T1" s="42"/>
      <c r="U1" s="42"/>
      <c r="V1" s="42"/>
      <c r="W1" s="42"/>
    </row>
    <row r="2" spans="1:25" ht="12.75" customHeight="1">
      <c r="A2" s="103"/>
      <c r="B2" s="229"/>
      <c r="C2" s="230"/>
      <c r="D2" s="230"/>
      <c r="E2" s="230"/>
      <c r="F2" s="230"/>
      <c r="G2" s="230"/>
      <c r="H2" s="230"/>
      <c r="I2" s="230"/>
      <c r="J2" s="230"/>
      <c r="K2" s="230"/>
      <c r="L2" s="230"/>
      <c r="M2" s="230"/>
      <c r="N2" s="230"/>
      <c r="O2" s="230"/>
      <c r="P2" s="230"/>
      <c r="Q2" s="230"/>
      <c r="R2" s="230"/>
      <c r="S2" s="231"/>
      <c r="T2" s="43"/>
      <c r="U2" s="43"/>
      <c r="V2" s="43"/>
      <c r="W2" s="43"/>
    </row>
    <row r="3" spans="1:25">
      <c r="A3" s="103"/>
      <c r="B3" s="229"/>
      <c r="C3" s="230"/>
      <c r="D3" s="230"/>
      <c r="E3" s="230"/>
      <c r="F3" s="230"/>
      <c r="G3" s="230"/>
      <c r="H3" s="230"/>
      <c r="I3" s="230"/>
      <c r="J3" s="230"/>
      <c r="K3" s="230"/>
      <c r="L3" s="230"/>
      <c r="M3" s="230"/>
      <c r="N3" s="230"/>
      <c r="O3" s="230"/>
      <c r="P3" s="230"/>
      <c r="Q3" s="230"/>
      <c r="R3" s="230"/>
      <c r="S3" s="231"/>
      <c r="T3" s="43"/>
      <c r="U3" s="43"/>
      <c r="V3" s="43"/>
      <c r="W3" s="43"/>
    </row>
    <row r="4" spans="1:25">
      <c r="A4" s="103"/>
      <c r="B4" s="229"/>
      <c r="C4" s="230"/>
      <c r="D4" s="230"/>
      <c r="E4" s="230"/>
      <c r="F4" s="230"/>
      <c r="G4" s="230"/>
      <c r="H4" s="230"/>
      <c r="I4" s="230"/>
      <c r="J4" s="230"/>
      <c r="K4" s="230"/>
      <c r="L4" s="230"/>
      <c r="M4" s="230"/>
      <c r="N4" s="230"/>
      <c r="O4" s="230"/>
      <c r="P4" s="230"/>
      <c r="Q4" s="230"/>
      <c r="R4" s="230"/>
      <c r="S4" s="231"/>
      <c r="T4" s="43"/>
      <c r="U4" s="43"/>
      <c r="V4" s="43"/>
      <c r="W4" s="43"/>
    </row>
    <row r="5" spans="1:25">
      <c r="A5" s="104"/>
      <c r="B5" s="229"/>
      <c r="C5" s="230"/>
      <c r="D5" s="232"/>
      <c r="E5" s="232"/>
      <c r="F5" s="232"/>
      <c r="G5" s="232"/>
      <c r="H5" s="232"/>
      <c r="I5" s="232"/>
      <c r="J5" s="232"/>
      <c r="K5" s="232"/>
      <c r="L5" s="232"/>
      <c r="M5" s="232"/>
      <c r="N5" s="232"/>
      <c r="O5" s="232"/>
      <c r="P5" s="232"/>
      <c r="Q5" s="232"/>
      <c r="R5" s="232"/>
      <c r="S5" s="233"/>
      <c r="T5" s="43"/>
      <c r="U5" s="43"/>
      <c r="V5" s="43"/>
      <c r="W5" s="43"/>
    </row>
    <row r="6" spans="1:25">
      <c r="A6" s="109"/>
      <c r="B6" s="108"/>
      <c r="C6" s="108"/>
      <c r="D6" s="107"/>
      <c r="E6" s="105"/>
      <c r="F6" s="105"/>
      <c r="G6" s="105"/>
      <c r="H6" s="105"/>
      <c r="I6" s="105"/>
      <c r="J6" s="105"/>
      <c r="K6" s="105"/>
      <c r="L6" s="105"/>
      <c r="M6" s="105"/>
      <c r="N6" s="105"/>
      <c r="O6" s="105"/>
      <c r="P6" s="105"/>
      <c r="Q6" s="105"/>
      <c r="R6" s="105"/>
      <c r="S6" s="106"/>
      <c r="T6" s="43"/>
      <c r="U6" s="43"/>
      <c r="V6" s="43"/>
      <c r="W6" s="43"/>
    </row>
    <row r="7" spans="1:25">
      <c r="A7" s="179"/>
      <c r="B7" s="187" t="s">
        <v>322</v>
      </c>
      <c r="C7" s="188" t="s">
        <v>417</v>
      </c>
      <c r="D7" s="189" t="s">
        <v>427</v>
      </c>
    </row>
    <row r="8" spans="1:25">
      <c r="A8" s="180" t="s">
        <v>425</v>
      </c>
      <c r="B8" s="190" t="s">
        <v>42</v>
      </c>
      <c r="C8" s="191" t="s">
        <v>451</v>
      </c>
      <c r="D8" s="192" t="str">
        <f>[2]!switch_ForecastState</f>
        <v>Region</v>
      </c>
      <c r="E8" s="110"/>
      <c r="F8" s="97"/>
    </row>
    <row r="9" spans="1:25">
      <c r="A9" s="180" t="str">
        <f>INDEX([1]ACHIEV!$A$19:$B$100,MATCH(C8,[1]ACHIEV!$B$19:$B$100,0),1)</f>
        <v>HVAC</v>
      </c>
      <c r="B9" s="193" t="s">
        <v>43</v>
      </c>
      <c r="C9" s="191">
        <f>[1]FILES!$H$4</f>
        <v>2035</v>
      </c>
      <c r="D9" s="192" t="str">
        <f>[2]!switch_ForecastScenario</f>
        <v>Base</v>
      </c>
      <c r="E9" s="111"/>
    </row>
    <row r="10" spans="1:25">
      <c r="A10" s="181"/>
      <c r="B10" s="194" t="s">
        <v>323</v>
      </c>
      <c r="C10" s="195">
        <f ca="1">MIN(SUM(E80:X80),Y80)</f>
        <v>59.290369519767339</v>
      </c>
      <c r="D10" s="198"/>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369</v>
      </c>
      <c r="E13" s="110">
        <f ca="1">INDEX([2]!tbl_Forecast,MATCH($D$8&amp;$C13&amp;$D$7,[2]!rng_ForecastRowLookup,0),MATCH(E$11,[2]!rng_ForecastColumnLookup,0))</f>
        <v>380.08828477966154</v>
      </c>
      <c r="F13" s="110">
        <f ca="1">INDEX([2]!tbl_Forecast,MATCH($D$8&amp;$C13&amp;$D$7,[2]!rng_ForecastRowLookup,0),MATCH(F$11,[2]!rng_ForecastColumnLookup,0))</f>
        <v>378.94801992532251</v>
      </c>
      <c r="G13" s="110">
        <f ca="1">INDEX([2]!tbl_Forecast,MATCH($D$8&amp;$C13&amp;$D$7,[2]!rng_ForecastRowLookup,0),MATCH(G$11,[2]!rng_ForecastColumnLookup,0))</f>
        <v>377.81117586554655</v>
      </c>
      <c r="H13" s="110">
        <f ca="1">INDEX([2]!tbl_Forecast,MATCH($D$8&amp;$C13&amp;$D$7,[2]!rng_ForecastRowLookup,0),MATCH(H$11,[2]!rng_ForecastColumnLookup,0))</f>
        <v>376.67774233794995</v>
      </c>
      <c r="I13" s="110">
        <f ca="1">INDEX([2]!tbl_Forecast,MATCH($D$8&amp;$C13&amp;$D$7,[2]!rng_ForecastRowLookup,0),MATCH(I$11,[2]!rng_ForecastColumnLookup,0))</f>
        <v>375.54770911093607</v>
      </c>
      <c r="J13" s="110">
        <f ca="1">INDEX([2]!tbl_Forecast,MATCH($D$8&amp;$C13&amp;$D$7,[2]!rng_ForecastRowLookup,0),MATCH(J$11,[2]!rng_ForecastColumnLookup,0))</f>
        <v>374.42106598360328</v>
      </c>
      <c r="K13" s="110">
        <f ca="1">INDEX([2]!tbl_Forecast,MATCH($D$8&amp;$C13&amp;$D$7,[2]!rng_ForecastRowLookup,0),MATCH(K$11,[2]!rng_ForecastColumnLookup,0))</f>
        <v>373.29780278565244</v>
      </c>
      <c r="L13" s="110">
        <f ca="1">INDEX([2]!tbl_Forecast,MATCH($D$8&amp;$C13&amp;$D$7,[2]!rng_ForecastRowLookup,0),MATCH(L$11,[2]!rng_ForecastColumnLookup,0))</f>
        <v>372.17790937729552</v>
      </c>
      <c r="M13" s="110">
        <f ca="1">INDEX([2]!tbl_Forecast,MATCH($D$8&amp;$C13&amp;$D$7,[2]!rng_ForecastRowLookup,0),MATCH(M$11,[2]!rng_ForecastColumnLookup,0))</f>
        <v>371.06137564916361</v>
      </c>
      <c r="N13" s="110">
        <f ca="1">INDEX([2]!tbl_Forecast,MATCH($D$8&amp;$C13&amp;$D$7,[2]!rng_ForecastRowLookup,0),MATCH(N$11,[2]!rng_ForecastColumnLookup,0))</f>
        <v>369.94819152221612</v>
      </c>
      <c r="O13" s="110">
        <f ca="1">INDEX([2]!tbl_Forecast,MATCH($D$8&amp;$C13&amp;$D$7,[2]!rng_ForecastRowLookup,0),MATCH(O$11,[2]!rng_ForecastColumnLookup,0))</f>
        <v>368.83834694764948</v>
      </c>
      <c r="P13" s="110">
        <f ca="1">INDEX([2]!tbl_Forecast,MATCH($D$8&amp;$C13&amp;$D$7,[2]!rng_ForecastRowLookup,0),MATCH(P$11,[2]!rng_ForecastColumnLookup,0))</f>
        <v>367.73183190680658</v>
      </c>
      <c r="Q13" s="110">
        <f ca="1">INDEX([2]!tbl_Forecast,MATCH($D$8&amp;$C13&amp;$D$7,[2]!rng_ForecastRowLookup,0),MATCH(Q$11,[2]!rng_ForecastColumnLookup,0))</f>
        <v>366.62863641108612</v>
      </c>
      <c r="R13" s="110">
        <f ca="1">INDEX([2]!tbl_Forecast,MATCH($D$8&amp;$C13&amp;$D$7,[2]!rng_ForecastRowLookup,0),MATCH(R$11,[2]!rng_ForecastColumnLookup,0))</f>
        <v>365.52875050185287</v>
      </c>
      <c r="S13" s="110">
        <f ca="1">INDEX([2]!tbl_Forecast,MATCH($D$8&amp;$C13&amp;$D$7,[2]!rng_ForecastRowLookup,0),MATCH(S$11,[2]!rng_ForecastColumnLookup,0))</f>
        <v>364.43216425034728</v>
      </c>
      <c r="T13" s="110">
        <f ca="1">INDEX([2]!tbl_Forecast,MATCH($D$8&amp;$C13&amp;$D$7,[2]!rng_ForecastRowLookup,0),MATCH(T$11,[2]!rng_ForecastColumnLookup,0))</f>
        <v>363.33886775759629</v>
      </c>
      <c r="U13" s="110">
        <f ca="1">INDEX([2]!tbl_Forecast,MATCH($D$8&amp;$C13&amp;$D$7,[2]!rng_ForecastRowLookup,0),MATCH(U$11,[2]!rng_ForecastColumnLookup,0))</f>
        <v>362.24885115432346</v>
      </c>
      <c r="V13" s="110">
        <f ca="1">INDEX([2]!tbl_Forecast,MATCH($D$8&amp;$C13&amp;$D$7,[2]!rng_ForecastRowLookup,0),MATCH(V$11,[2]!rng_ForecastColumnLookup,0))</f>
        <v>361.16210460086046</v>
      </c>
      <c r="W13" s="110">
        <f ca="1">INDEX([2]!tbl_Forecast,MATCH($D$8&amp;$C13&amp;$D$7,[2]!rng_ForecastRowLookup,0),MATCH(W$11,[2]!rng_ForecastColumnLookup,0))</f>
        <v>360.07861828705791</v>
      </c>
      <c r="X13" s="110">
        <f ca="1">INDEX([2]!tbl_Forecast,MATCH($D$8&amp;$C13&amp;$D$7,[2]!rng_ForecastRowLookup,0),MATCH(X$11,[2]!rng_ForecastColumnLookup,0))</f>
        <v>358.99838243219671</v>
      </c>
      <c r="Y13" s="45"/>
    </row>
    <row r="14" spans="1:25">
      <c r="C14" s="20" t="s">
        <v>371</v>
      </c>
      <c r="E14" s="110">
        <f ca="1">INDEX([2]!tbl_Forecast,MATCH($D$8&amp;$C14&amp;$D$7,[2]!rng_ForecastRowLookup,0),MATCH(E$11,[2]!rng_ForecastColumnLookup,0))</f>
        <v>190.73687138333023</v>
      </c>
      <c r="F14" s="110">
        <f ca="1">INDEX([2]!tbl_Forecast,MATCH($D$8&amp;$C14&amp;$D$7,[2]!rng_ForecastRowLookup,0),MATCH(F$11,[2]!rng_ForecastColumnLookup,0))</f>
        <v>190.16466076918024</v>
      </c>
      <c r="G14" s="110">
        <f ca="1">INDEX([2]!tbl_Forecast,MATCH($D$8&amp;$C14&amp;$D$7,[2]!rng_ForecastRowLookup,0),MATCH(G$11,[2]!rng_ForecastColumnLookup,0))</f>
        <v>189.59416678687271</v>
      </c>
      <c r="H14" s="110">
        <f ca="1">INDEX([2]!tbl_Forecast,MATCH($D$8&amp;$C14&amp;$D$7,[2]!rng_ForecastRowLookup,0),MATCH(H$11,[2]!rng_ForecastColumnLookup,0))</f>
        <v>189.02538428651209</v>
      </c>
      <c r="I14" s="110">
        <f ca="1">INDEX([2]!tbl_Forecast,MATCH($D$8&amp;$C14&amp;$D$7,[2]!rng_ForecastRowLookup,0),MATCH(I$11,[2]!rng_ForecastColumnLookup,0))</f>
        <v>188.45830813365254</v>
      </c>
      <c r="J14" s="110">
        <f ca="1">INDEX([2]!tbl_Forecast,MATCH($D$8&amp;$C14&amp;$D$7,[2]!rng_ForecastRowLookup,0),MATCH(J$11,[2]!rng_ForecastColumnLookup,0))</f>
        <v>187.89293320925157</v>
      </c>
      <c r="K14" s="110">
        <f ca="1">INDEX([2]!tbl_Forecast,MATCH($D$8&amp;$C14&amp;$D$7,[2]!rng_ForecastRowLookup,0),MATCH(K$11,[2]!rng_ForecastColumnLookup,0))</f>
        <v>187.32925440962381</v>
      </c>
      <c r="L14" s="110">
        <f ca="1">INDEX([2]!tbl_Forecast,MATCH($D$8&amp;$C14&amp;$D$7,[2]!rng_ForecastRowLookup,0),MATCH(L$11,[2]!rng_ForecastColumnLookup,0))</f>
        <v>186.76726664639497</v>
      </c>
      <c r="M14" s="110">
        <f ca="1">INDEX([2]!tbl_Forecast,MATCH($D$8&amp;$C14&amp;$D$7,[2]!rng_ForecastRowLookup,0),MATCH(M$11,[2]!rng_ForecastColumnLookup,0))</f>
        <v>186.20696484645578</v>
      </c>
      <c r="N14" s="110">
        <f ca="1">INDEX([2]!tbl_Forecast,MATCH($D$8&amp;$C14&amp;$D$7,[2]!rng_ForecastRowLookup,0),MATCH(N$11,[2]!rng_ForecastColumnLookup,0))</f>
        <v>185.64834395191642</v>
      </c>
      <c r="O14" s="110">
        <f ca="1">INDEX([2]!tbl_Forecast,MATCH($D$8&amp;$C14&amp;$D$7,[2]!rng_ForecastRowLookup,0),MATCH(O$11,[2]!rng_ForecastColumnLookup,0))</f>
        <v>185.09139892006067</v>
      </c>
      <c r="P14" s="110">
        <f ca="1">INDEX([2]!tbl_Forecast,MATCH($D$8&amp;$C14&amp;$D$7,[2]!rng_ForecastRowLookup,0),MATCH(P$11,[2]!rng_ForecastColumnLookup,0))</f>
        <v>184.5361247233005</v>
      </c>
      <c r="Q14" s="110">
        <f ca="1">INDEX([2]!tbl_Forecast,MATCH($D$8&amp;$C14&amp;$D$7,[2]!rng_ForecastRowLookup,0),MATCH(Q$11,[2]!rng_ForecastColumnLookup,0))</f>
        <v>183.98251634913058</v>
      </c>
      <c r="R14" s="110">
        <f ca="1">INDEX([2]!tbl_Forecast,MATCH($D$8&amp;$C14&amp;$D$7,[2]!rng_ForecastRowLookup,0),MATCH(R$11,[2]!rng_ForecastColumnLookup,0))</f>
        <v>183.43056880008319</v>
      </c>
      <c r="S14" s="110">
        <f ca="1">INDEX([2]!tbl_Forecast,MATCH($D$8&amp;$C14&amp;$D$7,[2]!rng_ForecastRowLookup,0),MATCH(S$11,[2]!rng_ForecastColumnLookup,0))</f>
        <v>182.88027709368296</v>
      </c>
      <c r="T14" s="110">
        <f ca="1">INDEX([2]!tbl_Forecast,MATCH($D$8&amp;$C14&amp;$D$7,[2]!rng_ForecastRowLookup,0),MATCH(T$11,[2]!rng_ForecastColumnLookup,0))</f>
        <v>182.33163626240187</v>
      </c>
      <c r="U14" s="110">
        <f ca="1">INDEX([2]!tbl_Forecast,MATCH($D$8&amp;$C14&amp;$D$7,[2]!rng_ForecastRowLookup,0),MATCH(U$11,[2]!rng_ForecastColumnLookup,0))</f>
        <v>181.78464135361469</v>
      </c>
      <c r="V14" s="110">
        <f ca="1">INDEX([2]!tbl_Forecast,MATCH($D$8&amp;$C14&amp;$D$7,[2]!rng_ForecastRowLookup,0),MATCH(V$11,[2]!rng_ForecastColumnLookup,0))</f>
        <v>181.23928742955383</v>
      </c>
      <c r="W14" s="110">
        <f ca="1">INDEX([2]!tbl_Forecast,MATCH($D$8&amp;$C14&amp;$D$7,[2]!rng_ForecastRowLookup,0),MATCH(W$11,[2]!rng_ForecastColumnLookup,0))</f>
        <v>180.69556956726515</v>
      </c>
      <c r="X14" s="110">
        <f ca="1">INDEX([2]!tbl_Forecast,MATCH($D$8&amp;$C14&amp;$D$7,[2]!rng_ForecastRowLookup,0),MATCH(X$11,[2]!rng_ForecastColumnLookup,0))</f>
        <v>180.15348285856339</v>
      </c>
      <c r="Y14" s="45"/>
    </row>
    <row r="15" spans="1:25">
      <c r="C15" s="20" t="s">
        <v>372</v>
      </c>
      <c r="E15" s="110">
        <f ca="1">INDEX([2]!tbl_Forecast,MATCH($D$8&amp;$C15&amp;$D$7,[2]!rng_ForecastRowLookup,0),MATCH(E$11,[2]!rng_ForecastColumnLookup,0))</f>
        <v>184.0913556049378</v>
      </c>
      <c r="F15" s="110">
        <f ca="1">INDEX([2]!tbl_Forecast,MATCH($D$8&amp;$C15&amp;$D$7,[2]!rng_ForecastRowLookup,0),MATCH(F$11,[2]!rng_ForecastColumnLookup,0))</f>
        <v>183.53908153812301</v>
      </c>
      <c r="G15" s="110">
        <f ca="1">INDEX([2]!tbl_Forecast,MATCH($D$8&amp;$C15&amp;$D$7,[2]!rng_ForecastRowLookup,0),MATCH(G$11,[2]!rng_ForecastColumnLookup,0))</f>
        <v>182.98846429350866</v>
      </c>
      <c r="H15" s="110">
        <f ca="1">INDEX([2]!tbl_Forecast,MATCH($D$8&amp;$C15&amp;$D$7,[2]!rng_ForecastRowLookup,0),MATCH(H$11,[2]!rng_ForecastColumnLookup,0))</f>
        <v>182.43949890062811</v>
      </c>
      <c r="I15" s="110">
        <f ca="1">INDEX([2]!tbl_Forecast,MATCH($D$8&amp;$C15&amp;$D$7,[2]!rng_ForecastRowLookup,0),MATCH(I$11,[2]!rng_ForecastColumnLookup,0))</f>
        <v>181.89218040392623</v>
      </c>
      <c r="J15" s="110">
        <f ca="1">INDEX([2]!tbl_Forecast,MATCH($D$8&amp;$C15&amp;$D$7,[2]!rng_ForecastRowLookup,0),MATCH(J$11,[2]!rng_ForecastColumnLookup,0))</f>
        <v>181.34650386271446</v>
      </c>
      <c r="K15" s="110">
        <f ca="1">INDEX([2]!tbl_Forecast,MATCH($D$8&amp;$C15&amp;$D$7,[2]!rng_ForecastRowLookup,0),MATCH(K$11,[2]!rng_ForecastColumnLookup,0))</f>
        <v>180.80246435112633</v>
      </c>
      <c r="L15" s="110">
        <f ca="1">INDEX([2]!tbl_Forecast,MATCH($D$8&amp;$C15&amp;$D$7,[2]!rng_ForecastRowLookup,0),MATCH(L$11,[2]!rng_ForecastColumnLookup,0))</f>
        <v>180.26005695807294</v>
      </c>
      <c r="M15" s="110">
        <f ca="1">INDEX([2]!tbl_Forecast,MATCH($D$8&amp;$C15&amp;$D$7,[2]!rng_ForecastRowLookup,0),MATCH(M$11,[2]!rng_ForecastColumnLookup,0))</f>
        <v>179.71927678719871</v>
      </c>
      <c r="N15" s="110">
        <f ca="1">INDEX([2]!tbl_Forecast,MATCH($D$8&amp;$C15&amp;$D$7,[2]!rng_ForecastRowLookup,0),MATCH(N$11,[2]!rng_ForecastColumnLookup,0))</f>
        <v>179.18011895683713</v>
      </c>
      <c r="O15" s="110">
        <f ca="1">INDEX([2]!tbl_Forecast,MATCH($D$8&amp;$C15&amp;$D$7,[2]!rng_ForecastRowLookup,0),MATCH(O$11,[2]!rng_ForecastColumnLookup,0))</f>
        <v>178.64257859996661</v>
      </c>
      <c r="P15" s="110">
        <f ca="1">INDEX([2]!tbl_Forecast,MATCH($D$8&amp;$C15&amp;$D$7,[2]!rng_ForecastRowLookup,0),MATCH(P$11,[2]!rng_ForecastColumnLookup,0))</f>
        <v>178.10665086416668</v>
      </c>
      <c r="Q15" s="110">
        <f ca="1">INDEX([2]!tbl_Forecast,MATCH($D$8&amp;$C15&amp;$D$7,[2]!rng_ForecastRowLookup,0),MATCH(Q$11,[2]!rng_ForecastColumnLookup,0))</f>
        <v>177.57233091157423</v>
      </c>
      <c r="R15" s="110">
        <f ca="1">INDEX([2]!tbl_Forecast,MATCH($D$8&amp;$C15&amp;$D$7,[2]!rng_ForecastRowLookup,0),MATCH(R$11,[2]!rng_ForecastColumnLookup,0))</f>
        <v>177.03961391883951</v>
      </c>
      <c r="S15" s="110">
        <f ca="1">INDEX([2]!tbl_Forecast,MATCH($D$8&amp;$C15&amp;$D$7,[2]!rng_ForecastRowLookup,0),MATCH(S$11,[2]!rng_ForecastColumnLookup,0))</f>
        <v>176.50849507708296</v>
      </c>
      <c r="T15" s="110">
        <f ca="1">INDEX([2]!tbl_Forecast,MATCH($D$8&amp;$C15&amp;$D$7,[2]!rng_ForecastRowLookup,0),MATCH(T$11,[2]!rng_ForecastColumnLookup,0))</f>
        <v>175.97896959185172</v>
      </c>
      <c r="U15" s="110">
        <f ca="1">INDEX([2]!tbl_Forecast,MATCH($D$8&amp;$C15&amp;$D$7,[2]!rng_ForecastRowLookup,0),MATCH(U$11,[2]!rng_ForecastColumnLookup,0))</f>
        <v>175.45103268307616</v>
      </c>
      <c r="V15" s="110">
        <f ca="1">INDEX([2]!tbl_Forecast,MATCH($D$8&amp;$C15&amp;$D$7,[2]!rng_ForecastRowLookup,0),MATCH(V$11,[2]!rng_ForecastColumnLookup,0))</f>
        <v>174.92467958502692</v>
      </c>
      <c r="W15" s="110">
        <f ca="1">INDEX([2]!tbl_Forecast,MATCH($D$8&amp;$C15&amp;$D$7,[2]!rng_ForecastRowLookup,0),MATCH(W$11,[2]!rng_ForecastColumnLookup,0))</f>
        <v>174.39990554627184</v>
      </c>
      <c r="X15" s="110">
        <f ca="1">INDEX([2]!tbl_Forecast,MATCH($D$8&amp;$C15&amp;$D$7,[2]!rng_ForecastRowLookup,0),MATCH(X$11,[2]!rng_ForecastColumnLookup,0))</f>
        <v>173.87670582963304</v>
      </c>
      <c r="Y15" s="45"/>
    </row>
    <row r="16" spans="1:25">
      <c r="C16" s="97" t="s">
        <v>404</v>
      </c>
      <c r="E16" s="110">
        <f ca="1">INDEX([2]!tbl_Forecast,MATCH($D$8&amp;$C16&amp;$D$7,[2]!rng_ForecastRowLookup,0),MATCH(E$11,[2]!rng_ForecastColumnLookup,0))</f>
        <v>138.35734062238015</v>
      </c>
      <c r="F16" s="110">
        <f ca="1">INDEX([2]!tbl_Forecast,MATCH($D$8&amp;$C16&amp;$D$7,[2]!rng_ForecastRowLookup,0),MATCH(F$11,[2]!rng_ForecastColumnLookup,0))</f>
        <v>137.7208968555172</v>
      </c>
      <c r="G16" s="110">
        <f ca="1">INDEX([2]!tbl_Forecast,MATCH($D$8&amp;$C16&amp;$D$7,[2]!rng_ForecastRowLookup,0),MATCH(G$11,[2]!rng_ForecastColumnLookup,0))</f>
        <v>137.08738072998179</v>
      </c>
      <c r="H16" s="110">
        <f ca="1">INDEX([2]!tbl_Forecast,MATCH($D$8&amp;$C16&amp;$D$7,[2]!rng_ForecastRowLookup,0),MATCH(H$11,[2]!rng_ForecastColumnLookup,0))</f>
        <v>136.45677877862389</v>
      </c>
      <c r="I16" s="110">
        <f ca="1">INDEX([2]!tbl_Forecast,MATCH($D$8&amp;$C16&amp;$D$7,[2]!rng_ForecastRowLookup,0),MATCH(I$11,[2]!rng_ForecastColumnLookup,0))</f>
        <v>135.8290775962422</v>
      </c>
      <c r="J16" s="110">
        <f ca="1">INDEX([2]!tbl_Forecast,MATCH($D$8&amp;$C16&amp;$D$7,[2]!rng_ForecastRowLookup,0),MATCH(J$11,[2]!rng_ForecastColumnLookup,0))</f>
        <v>135.20426383929947</v>
      </c>
      <c r="K16" s="110">
        <f ca="1">INDEX([2]!tbl_Forecast,MATCH($D$8&amp;$C16&amp;$D$7,[2]!rng_ForecastRowLookup,0),MATCH(K$11,[2]!rng_ForecastColumnLookup,0))</f>
        <v>134.5823242256387</v>
      </c>
      <c r="L16" s="110">
        <f ca="1">INDEX([2]!tbl_Forecast,MATCH($D$8&amp;$C16&amp;$D$7,[2]!rng_ForecastRowLookup,0),MATCH(L$11,[2]!rng_ForecastColumnLookup,0))</f>
        <v>133.96324553420075</v>
      </c>
      <c r="M16" s="110">
        <f ca="1">INDEX([2]!tbl_Forecast,MATCH($D$8&amp;$C16&amp;$D$7,[2]!rng_ForecastRowLookup,0),MATCH(M$11,[2]!rng_ForecastColumnLookup,0))</f>
        <v>133.34701460474344</v>
      </c>
      <c r="N16" s="110">
        <f ca="1">INDEX([2]!tbl_Forecast,MATCH($D$8&amp;$C16&amp;$D$7,[2]!rng_ForecastRowLookup,0),MATCH(N$11,[2]!rng_ForecastColumnLookup,0))</f>
        <v>132.73361833756161</v>
      </c>
      <c r="O16" s="110">
        <f ca="1">INDEX([2]!tbl_Forecast,MATCH($D$8&amp;$C16&amp;$D$7,[2]!rng_ForecastRowLookup,0),MATCH(O$11,[2]!rng_ForecastColumnLookup,0))</f>
        <v>132.12304369320884</v>
      </c>
      <c r="P16" s="110">
        <f ca="1">INDEX([2]!tbl_Forecast,MATCH($D$8&amp;$C16&amp;$D$7,[2]!rng_ForecastRowLookup,0),MATCH(P$11,[2]!rng_ForecastColumnLookup,0))</f>
        <v>131.51527769222005</v>
      </c>
      <c r="Q16" s="110">
        <f ca="1">INDEX([2]!tbl_Forecast,MATCH($D$8&amp;$C16&amp;$D$7,[2]!rng_ForecastRowLookup,0),MATCH(Q$11,[2]!rng_ForecastColumnLookup,0))</f>
        <v>130.91030741483584</v>
      </c>
      <c r="R16" s="110">
        <f ca="1">INDEX([2]!tbl_Forecast,MATCH($D$8&amp;$C16&amp;$D$7,[2]!rng_ForecastRowLookup,0),MATCH(R$11,[2]!rng_ForecastColumnLookup,0))</f>
        <v>130.3081200007276</v>
      </c>
      <c r="S16" s="110">
        <f ca="1">INDEX([2]!tbl_Forecast,MATCH($D$8&amp;$C16&amp;$D$7,[2]!rng_ForecastRowLookup,0),MATCH(S$11,[2]!rng_ForecastColumnLookup,0))</f>
        <v>129.70870264872423</v>
      </c>
      <c r="T16" s="110">
        <f ca="1">INDEX([2]!tbl_Forecast,MATCH($D$8&amp;$C16&amp;$D$7,[2]!rng_ForecastRowLookup,0),MATCH(T$11,[2]!rng_ForecastColumnLookup,0))</f>
        <v>129.11204261654012</v>
      </c>
      <c r="U16" s="110">
        <f ca="1">INDEX([2]!tbl_Forecast,MATCH($D$8&amp;$C16&amp;$D$7,[2]!rng_ForecastRowLookup,0),MATCH(U$11,[2]!rng_ForecastColumnLookup,0))</f>
        <v>128.51812722050403</v>
      </c>
      <c r="V16" s="110">
        <f ca="1">INDEX([2]!tbl_Forecast,MATCH($D$8&amp;$C16&amp;$D$7,[2]!rng_ForecastRowLookup,0),MATCH(V$11,[2]!rng_ForecastColumnLookup,0))</f>
        <v>127.92694383528971</v>
      </c>
      <c r="W16" s="110">
        <f ca="1">INDEX([2]!tbl_Forecast,MATCH($D$8&amp;$C16&amp;$D$7,[2]!rng_ForecastRowLookup,0),MATCH(W$11,[2]!rng_ForecastColumnLookup,0))</f>
        <v>127.33847989364737</v>
      </c>
      <c r="X16" s="110">
        <f ca="1">INDEX([2]!tbl_Forecast,MATCH($D$8&amp;$C16&amp;$D$7,[2]!rng_ForecastRowLookup,0),MATCH(X$11,[2]!rng_ForecastColumnLookup,0))</f>
        <v>126.75272288613657</v>
      </c>
      <c r="Y16" s="45"/>
    </row>
    <row r="17" spans="2:25">
      <c r="C17" s="97" t="s">
        <v>398</v>
      </c>
      <c r="E17" s="110">
        <f ca="1">INDEX([2]!tbl_Forecast,MATCH($D$8&amp;$C17&amp;$D$7,[2]!rng_ForecastRowLookup,0),MATCH(E$11,[2]!rng_ForecastColumnLookup,0))</f>
        <v>208.9574509880029</v>
      </c>
      <c r="F17" s="110">
        <f ca="1">INDEX([2]!tbl_Forecast,MATCH($D$8&amp;$C17&amp;$D$7,[2]!rng_ForecastRowLookup,0),MATCH(F$11,[2]!rng_ForecastColumnLookup,0))</f>
        <v>207.99624671345808</v>
      </c>
      <c r="G17" s="110">
        <f ca="1">INDEX([2]!tbl_Forecast,MATCH($D$8&amp;$C17&amp;$D$7,[2]!rng_ForecastRowLookup,0),MATCH(G$11,[2]!rng_ForecastColumnLookup,0))</f>
        <v>207.03946397857615</v>
      </c>
      <c r="H17" s="110">
        <f ca="1">INDEX([2]!tbl_Forecast,MATCH($D$8&amp;$C17&amp;$D$7,[2]!rng_ForecastRowLookup,0),MATCH(H$11,[2]!rng_ForecastColumnLookup,0))</f>
        <v>206.0870824442747</v>
      </c>
      <c r="I17" s="110">
        <f ca="1">INDEX([2]!tbl_Forecast,MATCH($D$8&amp;$C17&amp;$D$7,[2]!rng_ForecastRowLookup,0),MATCH(I$11,[2]!rng_ForecastColumnLookup,0))</f>
        <v>205.13908186503102</v>
      </c>
      <c r="J17" s="110">
        <f ca="1">INDEX([2]!tbl_Forecast,MATCH($D$8&amp;$C17&amp;$D$7,[2]!rng_ForecastRowLookup,0),MATCH(J$11,[2]!rng_ForecastColumnLookup,0))</f>
        <v>204.1954420884519</v>
      </c>
      <c r="K17" s="110">
        <f ca="1">INDEX([2]!tbl_Forecast,MATCH($D$8&amp;$C17&amp;$D$7,[2]!rng_ForecastRowLookup,0),MATCH(K$11,[2]!rng_ForecastColumnLookup,0))</f>
        <v>203.25614305484498</v>
      </c>
      <c r="L17" s="110">
        <f ca="1">INDEX([2]!tbl_Forecast,MATCH($D$8&amp;$C17&amp;$D$7,[2]!rng_ForecastRowLookup,0),MATCH(L$11,[2]!rng_ForecastColumnLookup,0))</f>
        <v>202.32116479679266</v>
      </c>
      <c r="M17" s="110">
        <f ca="1">INDEX([2]!tbl_Forecast,MATCH($D$8&amp;$C17&amp;$D$7,[2]!rng_ForecastRowLookup,0),MATCH(M$11,[2]!rng_ForecastColumnLookup,0))</f>
        <v>201.3904874387274</v>
      </c>
      <c r="N17" s="110">
        <f ca="1">INDEX([2]!tbl_Forecast,MATCH($D$8&amp;$C17&amp;$D$7,[2]!rng_ForecastRowLookup,0),MATCH(N$11,[2]!rng_ForecastColumnLookup,0))</f>
        <v>200.46409119650929</v>
      </c>
      <c r="O17" s="110">
        <f ca="1">INDEX([2]!tbl_Forecast,MATCH($D$8&amp;$C17&amp;$D$7,[2]!rng_ForecastRowLookup,0),MATCH(O$11,[2]!rng_ForecastColumnLookup,0))</f>
        <v>199.54195637700533</v>
      </c>
      <c r="P17" s="110">
        <f ca="1">INDEX([2]!tbl_Forecast,MATCH($D$8&amp;$C17&amp;$D$7,[2]!rng_ForecastRowLookup,0),MATCH(P$11,[2]!rng_ForecastColumnLookup,0))</f>
        <v>198.62406337767112</v>
      </c>
      <c r="Q17" s="110">
        <f ca="1">INDEX([2]!tbl_Forecast,MATCH($D$8&amp;$C17&amp;$D$7,[2]!rng_ForecastRowLookup,0),MATCH(Q$11,[2]!rng_ForecastColumnLookup,0))</f>
        <v>197.71039268613379</v>
      </c>
      <c r="R17" s="110">
        <f ca="1">INDEX([2]!tbl_Forecast,MATCH($D$8&amp;$C17&amp;$D$7,[2]!rng_ForecastRowLookup,0),MATCH(R$11,[2]!rng_ForecastColumnLookup,0))</f>
        <v>196.8009248797776</v>
      </c>
      <c r="S17" s="110">
        <f ca="1">INDEX([2]!tbl_Forecast,MATCH($D$8&amp;$C17&amp;$D$7,[2]!rng_ForecastRowLookup,0),MATCH(S$11,[2]!rng_ForecastColumnLookup,0))</f>
        <v>195.8956406253306</v>
      </c>
      <c r="T17" s="110">
        <f ca="1">INDEX([2]!tbl_Forecast,MATCH($D$8&amp;$C17&amp;$D$7,[2]!rng_ForecastRowLookup,0),MATCH(T$11,[2]!rng_ForecastColumnLookup,0))</f>
        <v>194.99452067845405</v>
      </c>
      <c r="U17" s="110">
        <f ca="1">INDEX([2]!tbl_Forecast,MATCH($D$8&amp;$C17&amp;$D$7,[2]!rng_ForecastRowLookup,0),MATCH(U$11,[2]!rng_ForecastColumnLookup,0))</f>
        <v>194.09754588333314</v>
      </c>
      <c r="V17" s="110">
        <f ca="1">INDEX([2]!tbl_Forecast,MATCH($D$8&amp;$C17&amp;$D$7,[2]!rng_ForecastRowLookup,0),MATCH(V$11,[2]!rng_ForecastColumnLookup,0))</f>
        <v>193.20469717226982</v>
      </c>
      <c r="W17" s="110">
        <f ca="1">INDEX([2]!tbl_Forecast,MATCH($D$8&amp;$C17&amp;$D$7,[2]!rng_ForecastRowLookup,0),MATCH(W$11,[2]!rng_ForecastColumnLookup,0))</f>
        <v>192.31595556527733</v>
      </c>
      <c r="X17" s="110">
        <f ca="1">INDEX([2]!tbl_Forecast,MATCH($D$8&amp;$C17&amp;$D$7,[2]!rng_ForecastRowLookup,0),MATCH(X$11,[2]!rng_ForecastColumnLookup,0))</f>
        <v>191.43130216967708</v>
      </c>
      <c r="Y17" s="45"/>
    </row>
    <row r="18" spans="2:25">
      <c r="C18" s="97" t="s">
        <v>399</v>
      </c>
      <c r="E18" s="110">
        <f ca="1">INDEX([2]!tbl_Forecast,MATCH($D$8&amp;$C18&amp;$D$7,[2]!rng_ForecastRowLookup,0),MATCH(E$11,[2]!rng_ForecastColumnLookup,0))</f>
        <v>97.115689913224898</v>
      </c>
      <c r="F18" s="110">
        <f ca="1">INDEX([2]!tbl_Forecast,MATCH($D$8&amp;$C18&amp;$D$7,[2]!rng_ForecastRowLookup,0),MATCH(F$11,[2]!rng_ForecastColumnLookup,0))</f>
        <v>96.668957739624062</v>
      </c>
      <c r="G18" s="110">
        <f ca="1">INDEX([2]!tbl_Forecast,MATCH($D$8&amp;$C18&amp;$D$7,[2]!rng_ForecastRowLookup,0),MATCH(G$11,[2]!rng_ForecastColumnLookup,0))</f>
        <v>96.224280534021787</v>
      </c>
      <c r="H18" s="110">
        <f ca="1">INDEX([2]!tbl_Forecast,MATCH($D$8&amp;$C18&amp;$D$7,[2]!rng_ForecastRowLookup,0),MATCH(H$11,[2]!rng_ForecastColumnLookup,0))</f>
        <v>95.781648843565293</v>
      </c>
      <c r="I18" s="110">
        <f ca="1">INDEX([2]!tbl_Forecast,MATCH($D$8&amp;$C18&amp;$D$7,[2]!rng_ForecastRowLookup,0),MATCH(I$11,[2]!rng_ForecastColumnLookup,0))</f>
        <v>95.34105325888487</v>
      </c>
      <c r="J18" s="110">
        <f ca="1">INDEX([2]!tbl_Forecast,MATCH($D$8&amp;$C18&amp;$D$7,[2]!rng_ForecastRowLookup,0),MATCH(J$11,[2]!rng_ForecastColumnLookup,0))</f>
        <v>94.902484413894001</v>
      </c>
      <c r="K18" s="110">
        <f ca="1">INDEX([2]!tbl_Forecast,MATCH($D$8&amp;$C18&amp;$D$7,[2]!rng_ForecastRowLookup,0),MATCH(K$11,[2]!rng_ForecastColumnLookup,0))</f>
        <v>94.465932985590086</v>
      </c>
      <c r="L18" s="110">
        <f ca="1">INDEX([2]!tbl_Forecast,MATCH($D$8&amp;$C18&amp;$D$7,[2]!rng_ForecastRowLookup,0),MATCH(L$11,[2]!rng_ForecastColumnLookup,0))</f>
        <v>94.031389693856369</v>
      </c>
      <c r="M18" s="110">
        <f ca="1">INDEX([2]!tbl_Forecast,MATCH($D$8&amp;$C18&amp;$D$7,[2]!rng_ForecastRowLookup,0),MATCH(M$11,[2]!rng_ForecastColumnLookup,0))</f>
        <v>93.598845301264618</v>
      </c>
      <c r="N18" s="110">
        <f ca="1">INDEX([2]!tbl_Forecast,MATCH($D$8&amp;$C18&amp;$D$7,[2]!rng_ForecastRowLookup,0),MATCH(N$11,[2]!rng_ForecastColumnLookup,0))</f>
        <v>93.168290612878806</v>
      </c>
      <c r="O18" s="110">
        <f ca="1">INDEX([2]!tbl_Forecast,MATCH($D$8&amp;$C18&amp;$D$7,[2]!rng_ForecastRowLookup,0),MATCH(O$11,[2]!rng_ForecastColumnLookup,0))</f>
        <v>92.739716476059556</v>
      </c>
      <c r="P18" s="110">
        <f ca="1">INDEX([2]!tbl_Forecast,MATCH($D$8&amp;$C18&amp;$D$7,[2]!rng_ForecastRowLookup,0),MATCH(P$11,[2]!rng_ForecastColumnLookup,0))</f>
        <v>92.313113780269674</v>
      </c>
      <c r="Q18" s="110">
        <f ca="1">INDEX([2]!tbl_Forecast,MATCH($D$8&amp;$C18&amp;$D$7,[2]!rng_ForecastRowLookup,0),MATCH(Q$11,[2]!rng_ForecastColumnLookup,0))</f>
        <v>91.888473456880433</v>
      </c>
      <c r="R18" s="110">
        <f ca="1">INDEX([2]!tbl_Forecast,MATCH($D$8&amp;$C18&amp;$D$7,[2]!rng_ForecastRowLookup,0),MATCH(R$11,[2]!rng_ForecastColumnLookup,0))</f>
        <v>91.465786478978771</v>
      </c>
      <c r="S18" s="110">
        <f ca="1">INDEX([2]!tbl_Forecast,MATCH($D$8&amp;$C18&amp;$D$7,[2]!rng_ForecastRowLookup,0),MATCH(S$11,[2]!rng_ForecastColumnLookup,0))</f>
        <v>91.045043861175472</v>
      </c>
      <c r="T18" s="110">
        <f ca="1">INDEX([2]!tbl_Forecast,MATCH($D$8&amp;$C18&amp;$D$7,[2]!rng_ForecastRowLookup,0),MATCH(T$11,[2]!rng_ForecastColumnLookup,0))</f>
        <v>90.626236659414062</v>
      </c>
      <c r="U18" s="110">
        <f ca="1">INDEX([2]!tbl_Forecast,MATCH($D$8&amp;$C18&amp;$D$7,[2]!rng_ForecastRowLookup,0),MATCH(U$11,[2]!rng_ForecastColumnLookup,0))</f>
        <v>90.209355970780734</v>
      </c>
      <c r="V18" s="110">
        <f ca="1">INDEX([2]!tbl_Forecast,MATCH($D$8&amp;$C18&amp;$D$7,[2]!rng_ForecastRowLookup,0),MATCH(V$11,[2]!rng_ForecastColumnLookup,0))</f>
        <v>89.794392933315152</v>
      </c>
      <c r="W18" s="110">
        <f ca="1">INDEX([2]!tbl_Forecast,MATCH($D$8&amp;$C18&amp;$D$7,[2]!rng_ForecastRowLookup,0),MATCH(W$11,[2]!rng_ForecastColumnLookup,0))</f>
        <v>89.381338725821905</v>
      </c>
      <c r="X18" s="110">
        <f ca="1">INDEX([2]!tbl_Forecast,MATCH($D$8&amp;$C18&amp;$D$7,[2]!rng_ForecastRowLookup,0),MATCH(X$11,[2]!rng_ForecastColumnLookup,0))</f>
        <v>88.97018456768312</v>
      </c>
      <c r="Y18" s="45"/>
    </row>
    <row r="19" spans="2:25">
      <c r="C19" s="97" t="s">
        <v>400</v>
      </c>
      <c r="E19" s="110">
        <f ca="1">INDEX([2]!tbl_Forecast,MATCH($D$8&amp;$C19&amp;$D$7,[2]!rng_ForecastRowLookup,0),MATCH(E$11,[2]!rng_ForecastColumnLookup,0))</f>
        <v>109.47966092768364</v>
      </c>
      <c r="F19" s="110">
        <f ca="1">INDEX([2]!tbl_Forecast,MATCH($D$8&amp;$C19&amp;$D$7,[2]!rng_ForecastRowLookup,0),MATCH(F$11,[2]!rng_ForecastColumnLookup,0))</f>
        <v>108.97605448741629</v>
      </c>
      <c r="G19" s="110">
        <f ca="1">INDEX([2]!tbl_Forecast,MATCH($D$8&amp;$C19&amp;$D$7,[2]!rng_ForecastRowLookup,0),MATCH(G$11,[2]!rng_ForecastColumnLookup,0))</f>
        <v>108.47476463677417</v>
      </c>
      <c r="H19" s="110">
        <f ca="1">INDEX([2]!tbl_Forecast,MATCH($D$8&amp;$C19&amp;$D$7,[2]!rng_ForecastRowLookup,0),MATCH(H$11,[2]!rng_ForecastColumnLookup,0))</f>
        <v>107.975780719445</v>
      </c>
      <c r="I19" s="110">
        <f ca="1">INDEX([2]!tbl_Forecast,MATCH($D$8&amp;$C19&amp;$D$7,[2]!rng_ForecastRowLookup,0),MATCH(I$11,[2]!rng_ForecastColumnLookup,0))</f>
        <v>107.47909212813555</v>
      </c>
      <c r="J19" s="110">
        <f ca="1">INDEX([2]!tbl_Forecast,MATCH($D$8&amp;$C19&amp;$D$7,[2]!rng_ForecastRowLookup,0),MATCH(J$11,[2]!rng_ForecastColumnLookup,0))</f>
        <v>106.98468830434612</v>
      </c>
      <c r="K19" s="110">
        <f ca="1">INDEX([2]!tbl_Forecast,MATCH($D$8&amp;$C19&amp;$D$7,[2]!rng_ForecastRowLookup,0),MATCH(K$11,[2]!rng_ForecastColumnLookup,0))</f>
        <v>106.49255873814613</v>
      </c>
      <c r="L19" s="110">
        <f ca="1">INDEX([2]!tbl_Forecast,MATCH($D$8&amp;$C19&amp;$D$7,[2]!rng_ForecastRowLookup,0),MATCH(L$11,[2]!rng_ForecastColumnLookup,0))</f>
        <v>106.00269296795065</v>
      </c>
      <c r="M19" s="110">
        <f ca="1">INDEX([2]!tbl_Forecast,MATCH($D$8&amp;$C19&amp;$D$7,[2]!rng_ForecastRowLookup,0),MATCH(M$11,[2]!rng_ForecastColumnLookup,0))</f>
        <v>105.51508058029808</v>
      </c>
      <c r="N19" s="110">
        <f ca="1">INDEX([2]!tbl_Forecast,MATCH($D$8&amp;$C19&amp;$D$7,[2]!rng_ForecastRowLookup,0),MATCH(N$11,[2]!rng_ForecastColumnLookup,0))</f>
        <v>105.0297112096287</v>
      </c>
      <c r="O19" s="110">
        <f ca="1">INDEX([2]!tbl_Forecast,MATCH($D$8&amp;$C19&amp;$D$7,[2]!rng_ForecastRowLookup,0),MATCH(O$11,[2]!rng_ForecastColumnLookup,0))</f>
        <v>104.54657453806439</v>
      </c>
      <c r="P19" s="110">
        <f ca="1">INDEX([2]!tbl_Forecast,MATCH($D$8&amp;$C19&amp;$D$7,[2]!rng_ForecastRowLookup,0),MATCH(P$11,[2]!rng_ForecastColumnLookup,0))</f>
        <v>104.0656602951893</v>
      </c>
      <c r="Q19" s="110">
        <f ca="1">INDEX([2]!tbl_Forecast,MATCH($D$8&amp;$C19&amp;$D$7,[2]!rng_ForecastRowLookup,0),MATCH(Q$11,[2]!rng_ForecastColumnLookup,0))</f>
        <v>103.58695825783141</v>
      </c>
      <c r="R19" s="110">
        <f ca="1">INDEX([2]!tbl_Forecast,MATCH($D$8&amp;$C19&amp;$D$7,[2]!rng_ForecastRowLookup,0),MATCH(R$11,[2]!rng_ForecastColumnLookup,0))</f>
        <v>103.11045824984539</v>
      </c>
      <c r="S19" s="110">
        <f ca="1">INDEX([2]!tbl_Forecast,MATCH($D$8&amp;$C19&amp;$D$7,[2]!rng_ForecastRowLookup,0),MATCH(S$11,[2]!rng_ForecastColumnLookup,0))</f>
        <v>102.6361501418961</v>
      </c>
      <c r="T19" s="110">
        <f ca="1">INDEX([2]!tbl_Forecast,MATCH($D$8&amp;$C19&amp;$D$7,[2]!rng_ForecastRowLookup,0),MATCH(T$11,[2]!rng_ForecastColumnLookup,0))</f>
        <v>102.16402385124337</v>
      </c>
      <c r="U19" s="110">
        <f ca="1">INDEX([2]!tbl_Forecast,MATCH($D$8&amp;$C19&amp;$D$7,[2]!rng_ForecastRowLookup,0),MATCH(U$11,[2]!rng_ForecastColumnLookup,0))</f>
        <v>101.69406934152764</v>
      </c>
      <c r="V19" s="110">
        <f ca="1">INDEX([2]!tbl_Forecast,MATCH($D$8&amp;$C19&amp;$D$7,[2]!rng_ForecastRowLookup,0),MATCH(V$11,[2]!rng_ForecastColumnLookup,0))</f>
        <v>101.2262766225566</v>
      </c>
      <c r="W19" s="110">
        <f ca="1">INDEX([2]!tbl_Forecast,MATCH($D$8&amp;$C19&amp;$D$7,[2]!rng_ForecastRowLookup,0),MATCH(W$11,[2]!rng_ForecastColumnLookup,0))</f>
        <v>100.76063575009285</v>
      </c>
      <c r="X19" s="110">
        <f ca="1">INDEX([2]!tbl_Forecast,MATCH($D$8&amp;$C19&amp;$D$7,[2]!rng_ForecastRowLookup,0),MATCH(X$11,[2]!rng_ForecastColumnLookup,0))</f>
        <v>100.29713682564241</v>
      </c>
      <c r="Y19" s="45"/>
    </row>
    <row r="20" spans="2:25">
      <c r="C20" s="20" t="s">
        <v>401</v>
      </c>
      <c r="E20" s="110">
        <f ca="1">INDEX([2]!tbl_Forecast,MATCH($D$8&amp;$C20&amp;$D$7,[2]!rng_ForecastRowLookup,0),MATCH(E$11,[2]!rng_ForecastColumnLookup,0))</f>
        <v>241.11763975818661</v>
      </c>
      <c r="F20" s="110">
        <f ca="1">INDEX([2]!tbl_Forecast,MATCH($D$8&amp;$C20&amp;$D$7,[2]!rng_ForecastRowLookup,0),MATCH(F$11,[2]!rng_ForecastColumnLookup,0))</f>
        <v>240.12905743517803</v>
      </c>
      <c r="G20" s="110">
        <f ca="1">INDEX([2]!tbl_Forecast,MATCH($D$8&amp;$C20&amp;$D$7,[2]!rng_ForecastRowLookup,0),MATCH(G$11,[2]!rng_ForecastColumnLookup,0))</f>
        <v>239.14452829969383</v>
      </c>
      <c r="H20" s="110">
        <f ca="1">INDEX([2]!tbl_Forecast,MATCH($D$8&amp;$C20&amp;$D$7,[2]!rng_ForecastRowLookup,0),MATCH(H$11,[2]!rng_ForecastColumnLookup,0))</f>
        <v>238.16403573366509</v>
      </c>
      <c r="I20" s="110">
        <f ca="1">INDEX([2]!tbl_Forecast,MATCH($D$8&amp;$C20&amp;$D$7,[2]!rng_ForecastRowLookup,0),MATCH(I$11,[2]!rng_ForecastColumnLookup,0))</f>
        <v>237.18756318715711</v>
      </c>
      <c r="J20" s="110">
        <f ca="1">INDEX([2]!tbl_Forecast,MATCH($D$8&amp;$C20&amp;$D$7,[2]!rng_ForecastRowLookup,0),MATCH(J$11,[2]!rng_ForecastColumnLookup,0))</f>
        <v>236.21509417808971</v>
      </c>
      <c r="K20" s="110">
        <f ca="1">INDEX([2]!tbl_Forecast,MATCH($D$8&amp;$C20&amp;$D$7,[2]!rng_ForecastRowLookup,0),MATCH(K$11,[2]!rng_ForecastColumnLookup,0))</f>
        <v>235.24661229195956</v>
      </c>
      <c r="L20" s="110">
        <f ca="1">INDEX([2]!tbl_Forecast,MATCH($D$8&amp;$C20&amp;$D$7,[2]!rng_ForecastRowLookup,0),MATCH(L$11,[2]!rng_ForecastColumnLookup,0))</f>
        <v>234.28210118156252</v>
      </c>
      <c r="M20" s="110">
        <f ca="1">INDEX([2]!tbl_Forecast,MATCH($D$8&amp;$C20&amp;$D$7,[2]!rng_ForecastRowLookup,0),MATCH(M$11,[2]!rng_ForecastColumnLookup,0))</f>
        <v>233.32154456671807</v>
      </c>
      <c r="N20" s="110">
        <f ca="1">INDEX([2]!tbl_Forecast,MATCH($D$8&amp;$C20&amp;$D$7,[2]!rng_ForecastRowLookup,0),MATCH(N$11,[2]!rng_ForecastColumnLookup,0))</f>
        <v>232.36492623399457</v>
      </c>
      <c r="O20" s="110">
        <f ca="1">INDEX([2]!tbl_Forecast,MATCH($D$8&amp;$C20&amp;$D$7,[2]!rng_ForecastRowLookup,0),MATCH(O$11,[2]!rng_ForecastColumnLookup,0))</f>
        <v>231.41223003643518</v>
      </c>
      <c r="P20" s="110">
        <f ca="1">INDEX([2]!tbl_Forecast,MATCH($D$8&amp;$C20&amp;$D$7,[2]!rng_ForecastRowLookup,0),MATCH(P$11,[2]!rng_ForecastColumnLookup,0))</f>
        <v>230.46343989328579</v>
      </c>
      <c r="Q20" s="110">
        <f ca="1">INDEX([2]!tbl_Forecast,MATCH($D$8&amp;$C20&amp;$D$7,[2]!rng_ForecastRowLookup,0),MATCH(Q$11,[2]!rng_ForecastColumnLookup,0))</f>
        <v>229.51853978972335</v>
      </c>
      <c r="R20" s="110">
        <f ca="1">INDEX([2]!tbl_Forecast,MATCH($D$8&amp;$C20&amp;$D$7,[2]!rng_ForecastRowLookup,0),MATCH(R$11,[2]!rng_ForecastColumnLookup,0))</f>
        <v>228.57751377658545</v>
      </c>
      <c r="S20" s="110">
        <f ca="1">INDEX([2]!tbl_Forecast,MATCH($D$8&amp;$C20&amp;$D$7,[2]!rng_ForecastRowLookup,0),MATCH(S$11,[2]!rng_ForecastColumnLookup,0))</f>
        <v>227.64034597010144</v>
      </c>
      <c r="T20" s="110">
        <f ca="1">INDEX([2]!tbl_Forecast,MATCH($D$8&amp;$C20&amp;$D$7,[2]!rng_ForecastRowLookup,0),MATCH(T$11,[2]!rng_ForecastColumnLookup,0))</f>
        <v>226.70702055162403</v>
      </c>
      <c r="U20" s="110">
        <f ca="1">INDEX([2]!tbl_Forecast,MATCH($D$8&amp;$C20&amp;$D$7,[2]!rng_ForecastRowLookup,0),MATCH(U$11,[2]!rng_ForecastColumnLookup,0))</f>
        <v>225.77752176736234</v>
      </c>
      <c r="V20" s="110">
        <f ca="1">INDEX([2]!tbl_Forecast,MATCH($D$8&amp;$C20&amp;$D$7,[2]!rng_ForecastRowLookup,0),MATCH(V$11,[2]!rng_ForecastColumnLookup,0))</f>
        <v>224.85183392811618</v>
      </c>
      <c r="W20" s="110">
        <f ca="1">INDEX([2]!tbl_Forecast,MATCH($D$8&amp;$C20&amp;$D$7,[2]!rng_ForecastRowLookup,0),MATCH(W$11,[2]!rng_ForecastColumnLookup,0))</f>
        <v>223.92994140901092</v>
      </c>
      <c r="X20" s="110">
        <f ca="1">INDEX([2]!tbl_Forecast,MATCH($D$8&amp;$C20&amp;$D$7,[2]!rng_ForecastRowLookup,0),MATCH(X$11,[2]!rng_ForecastColumnLookup,0))</f>
        <v>223.01182864923393</v>
      </c>
      <c r="Y20" s="45"/>
    </row>
    <row r="21" spans="2:25">
      <c r="C21" s="20" t="s">
        <v>373</v>
      </c>
      <c r="E21" s="110">
        <f ca="1">INDEX([2]!tbl_Forecast,MATCH($D$8&amp;$C21&amp;$D$7,[2]!rng_ForecastRowLookup,0),MATCH(E$11,[2]!rng_ForecastColumnLookup,0))</f>
        <v>122.15340627232256</v>
      </c>
      <c r="F21" s="110">
        <f ca="1">INDEX([2]!tbl_Forecast,MATCH($D$8&amp;$C21&amp;$D$7,[2]!rng_ForecastRowLookup,0),MATCH(F$11,[2]!rng_ForecastColumnLookup,0))</f>
        <v>121.65257730660603</v>
      </c>
      <c r="G21" s="110">
        <f ca="1">INDEX([2]!tbl_Forecast,MATCH($D$8&amp;$C21&amp;$D$7,[2]!rng_ForecastRowLookup,0),MATCH(G$11,[2]!rng_ForecastColumnLookup,0))</f>
        <v>121.15380173964894</v>
      </c>
      <c r="H21" s="110">
        <f ca="1">INDEX([2]!tbl_Forecast,MATCH($D$8&amp;$C21&amp;$D$7,[2]!rng_ForecastRowLookup,0),MATCH(H$11,[2]!rng_ForecastColumnLookup,0))</f>
        <v>120.65707115251638</v>
      </c>
      <c r="I21" s="110">
        <f ca="1">INDEX([2]!tbl_Forecast,MATCH($D$8&amp;$C21&amp;$D$7,[2]!rng_ForecastRowLookup,0),MATCH(I$11,[2]!rng_ForecastColumnLookup,0))</f>
        <v>120.16237716079107</v>
      </c>
      <c r="J21" s="110">
        <f ca="1">INDEX([2]!tbl_Forecast,MATCH($D$8&amp;$C21&amp;$D$7,[2]!rng_ForecastRowLookup,0),MATCH(J$11,[2]!rng_ForecastColumnLookup,0))</f>
        <v>119.66971141443182</v>
      </c>
      <c r="K21" s="110">
        <f ca="1">INDEX([2]!tbl_Forecast,MATCH($D$8&amp;$C21&amp;$D$7,[2]!rng_ForecastRowLookup,0),MATCH(K$11,[2]!rng_ForecastColumnLookup,0))</f>
        <v>119.17906559763266</v>
      </c>
      <c r="L21" s="110">
        <f ca="1">INDEX([2]!tbl_Forecast,MATCH($D$8&amp;$C21&amp;$D$7,[2]!rng_ForecastRowLookup,0),MATCH(L$11,[2]!rng_ForecastColumnLookup,0))</f>
        <v>118.69043142868237</v>
      </c>
      <c r="M21" s="110">
        <f ca="1">INDEX([2]!tbl_Forecast,MATCH($D$8&amp;$C21&amp;$D$7,[2]!rng_ForecastRowLookup,0),MATCH(M$11,[2]!rng_ForecastColumnLookup,0))</f>
        <v>118.20380065982476</v>
      </c>
      <c r="N21" s="110">
        <f ca="1">INDEX([2]!tbl_Forecast,MATCH($D$8&amp;$C21&amp;$D$7,[2]!rng_ForecastRowLookup,0),MATCH(N$11,[2]!rng_ForecastColumnLookup,0))</f>
        <v>117.71916507711948</v>
      </c>
      <c r="O21" s="110">
        <f ca="1">INDEX([2]!tbl_Forecast,MATCH($D$8&amp;$C21&amp;$D$7,[2]!rng_ForecastRowLookup,0),MATCH(O$11,[2]!rng_ForecastColumnLookup,0))</f>
        <v>117.23651650030328</v>
      </c>
      <c r="P21" s="110">
        <f ca="1">INDEX([2]!tbl_Forecast,MATCH($D$8&amp;$C21&amp;$D$7,[2]!rng_ForecastRowLookup,0),MATCH(P$11,[2]!rng_ForecastColumnLookup,0))</f>
        <v>116.75584678265207</v>
      </c>
      <c r="Q21" s="110">
        <f ca="1">INDEX([2]!tbl_Forecast,MATCH($D$8&amp;$C21&amp;$D$7,[2]!rng_ForecastRowLookup,0),MATCH(Q$11,[2]!rng_ForecastColumnLookup,0))</f>
        <v>116.27714781084319</v>
      </c>
      <c r="R21" s="110">
        <f ca="1">INDEX([2]!tbl_Forecast,MATCH($D$8&amp;$C21&amp;$D$7,[2]!rng_ForecastRowLookup,0),MATCH(R$11,[2]!rng_ForecastColumnLookup,0))</f>
        <v>115.80041150481873</v>
      </c>
      <c r="S21" s="110">
        <f ca="1">INDEX([2]!tbl_Forecast,MATCH($D$8&amp;$C21&amp;$D$7,[2]!rng_ForecastRowLookup,0),MATCH(S$11,[2]!rng_ForecastColumnLookup,0))</f>
        <v>115.32562981764897</v>
      </c>
      <c r="T21" s="110">
        <f ca="1">INDEX([2]!tbl_Forecast,MATCH($D$8&amp;$C21&amp;$D$7,[2]!rng_ForecastRowLookup,0),MATCH(T$11,[2]!rng_ForecastColumnLookup,0))</f>
        <v>114.8527947353966</v>
      </c>
      <c r="U21" s="110">
        <f ca="1">INDEX([2]!tbl_Forecast,MATCH($D$8&amp;$C21&amp;$D$7,[2]!rng_ForecastRowLookup,0),MATCH(U$11,[2]!rng_ForecastColumnLookup,0))</f>
        <v>114.38189827698147</v>
      </c>
      <c r="V21" s="110">
        <f ca="1">INDEX([2]!tbl_Forecast,MATCH($D$8&amp;$C21&amp;$D$7,[2]!rng_ForecastRowLookup,0),MATCH(V$11,[2]!rng_ForecastColumnLookup,0))</f>
        <v>113.91293249404585</v>
      </c>
      <c r="W21" s="110">
        <f ca="1">INDEX([2]!tbl_Forecast,MATCH($D$8&amp;$C21&amp;$D$7,[2]!rng_ForecastRowLookup,0),MATCH(W$11,[2]!rng_ForecastColumnLookup,0))</f>
        <v>113.44588947082025</v>
      </c>
      <c r="X21" s="110">
        <f ca="1">INDEX([2]!tbl_Forecast,MATCH($D$8&amp;$C21&amp;$D$7,[2]!rng_ForecastRowLookup,0),MATCH(X$11,[2]!rng_ForecastColumnLookup,0))</f>
        <v>112.98076132398991</v>
      </c>
      <c r="Y21" s="45"/>
    </row>
    <row r="22" spans="2:25">
      <c r="C22" s="20" t="s">
        <v>374</v>
      </c>
      <c r="E22" s="110">
        <f ca="1">INDEX([2]!tbl_Forecast,MATCH($D$8&amp;$C22&amp;$D$7,[2]!rng_ForecastRowLookup,0),MATCH(E$11,[2]!rng_ForecastColumnLookup,0))</f>
        <v>448.69829599576161</v>
      </c>
      <c r="F22" s="110">
        <f ca="1">INDEX([2]!tbl_Forecast,MATCH($D$8&amp;$C22&amp;$D$7,[2]!rng_ForecastRowLookup,0),MATCH(F$11,[2]!rng_ForecastColumnLookup,0))</f>
        <v>447.03811230057732</v>
      </c>
      <c r="G22" s="110">
        <f ca="1">INDEX([2]!tbl_Forecast,MATCH($D$8&amp;$C22&amp;$D$7,[2]!rng_ForecastRowLookup,0),MATCH(G$11,[2]!rng_ForecastColumnLookup,0))</f>
        <v>445.3840712850652</v>
      </c>
      <c r="H22" s="110">
        <f ca="1">INDEX([2]!tbl_Forecast,MATCH($D$8&amp;$C22&amp;$D$7,[2]!rng_ForecastRowLookup,0),MATCH(H$11,[2]!rng_ForecastColumnLookup,0))</f>
        <v>443.73615022131042</v>
      </c>
      <c r="I22" s="110">
        <f ca="1">INDEX([2]!tbl_Forecast,MATCH($D$8&amp;$C22&amp;$D$7,[2]!rng_ForecastRowLookup,0),MATCH(I$11,[2]!rng_ForecastColumnLookup,0))</f>
        <v>442.09432646549152</v>
      </c>
      <c r="J22" s="110">
        <f ca="1">INDEX([2]!tbl_Forecast,MATCH($D$8&amp;$C22&amp;$D$7,[2]!rng_ForecastRowLookup,0),MATCH(J$11,[2]!rng_ForecastColumnLookup,0))</f>
        <v>440.45857745756916</v>
      </c>
      <c r="K22" s="110">
        <f ca="1">INDEX([2]!tbl_Forecast,MATCH($D$8&amp;$C22&amp;$D$7,[2]!rng_ForecastRowLookup,0),MATCH(K$11,[2]!rng_ForecastColumnLookup,0))</f>
        <v>438.82888072097626</v>
      </c>
      <c r="L22" s="110">
        <f ca="1">INDEX([2]!tbl_Forecast,MATCH($D$8&amp;$C22&amp;$D$7,[2]!rng_ForecastRowLookup,0),MATCH(L$11,[2]!rng_ForecastColumnLookup,0))</f>
        <v>437.2052138623086</v>
      </c>
      <c r="M22" s="110">
        <f ca="1">INDEX([2]!tbl_Forecast,MATCH($D$8&amp;$C22&amp;$D$7,[2]!rng_ForecastRowLookup,0),MATCH(M$11,[2]!rng_ForecastColumnLookup,0))</f>
        <v>435.58755457101802</v>
      </c>
      <c r="N22" s="110">
        <f ca="1">INDEX([2]!tbl_Forecast,MATCH($D$8&amp;$C22&amp;$D$7,[2]!rng_ForecastRowLookup,0),MATCH(N$11,[2]!rng_ForecastColumnLookup,0))</f>
        <v>433.97588061910528</v>
      </c>
      <c r="O22" s="110">
        <f ca="1">INDEX([2]!tbl_Forecast,MATCH($D$8&amp;$C22&amp;$D$7,[2]!rng_ForecastRowLookup,0),MATCH(O$11,[2]!rng_ForecastColumnLookup,0))</f>
        <v>432.37016986081449</v>
      </c>
      <c r="P22" s="110">
        <f ca="1">INDEX([2]!tbl_Forecast,MATCH($D$8&amp;$C22&amp;$D$7,[2]!rng_ForecastRowLookup,0),MATCH(P$11,[2]!rng_ForecastColumnLookup,0))</f>
        <v>430.77040023232951</v>
      </c>
      <c r="Q22" s="110">
        <f ca="1">INDEX([2]!tbl_Forecast,MATCH($D$8&amp;$C22&amp;$D$7,[2]!rng_ForecastRowLookup,0),MATCH(Q$11,[2]!rng_ForecastColumnLookup,0))</f>
        <v>429.17654975146979</v>
      </c>
      <c r="R22" s="110">
        <f ca="1">INDEX([2]!tbl_Forecast,MATCH($D$8&amp;$C22&amp;$D$7,[2]!rng_ForecastRowLookup,0),MATCH(R$11,[2]!rng_ForecastColumnLookup,0))</f>
        <v>427.58859651738936</v>
      </c>
      <c r="S22" s="110">
        <f ca="1">INDEX([2]!tbl_Forecast,MATCH($D$8&amp;$C22&amp;$D$7,[2]!rng_ForecastRowLookup,0),MATCH(S$11,[2]!rng_ForecastColumnLookup,0))</f>
        <v>426.00651871027503</v>
      </c>
      <c r="T22" s="110">
        <f ca="1">INDEX([2]!tbl_Forecast,MATCH($D$8&amp;$C22&amp;$D$7,[2]!rng_ForecastRowLookup,0),MATCH(T$11,[2]!rng_ForecastColumnLookup,0))</f>
        <v>424.43029459104702</v>
      </c>
      <c r="U22" s="110">
        <f ca="1">INDEX([2]!tbl_Forecast,MATCH($D$8&amp;$C22&amp;$D$7,[2]!rng_ForecastRowLookup,0),MATCH(U$11,[2]!rng_ForecastColumnLookup,0))</f>
        <v>422.85990250106011</v>
      </c>
      <c r="V22" s="110">
        <f ca="1">INDEX([2]!tbl_Forecast,MATCH($D$8&amp;$C22&amp;$D$7,[2]!rng_ForecastRowLookup,0),MATCH(V$11,[2]!rng_ForecastColumnLookup,0))</f>
        <v>421.2953208618062</v>
      </c>
      <c r="W22" s="110">
        <f ca="1">INDEX([2]!tbl_Forecast,MATCH($D$8&amp;$C22&amp;$D$7,[2]!rng_ForecastRowLookup,0),MATCH(W$11,[2]!rng_ForecastColumnLookup,0))</f>
        <v>419.73652817461749</v>
      </c>
      <c r="X22" s="110">
        <f ca="1">INDEX([2]!tbl_Forecast,MATCH($D$8&amp;$C22&amp;$D$7,[2]!rng_ForecastRowLookup,0),MATCH(X$11,[2]!rng_ForecastColumnLookup,0))</f>
        <v>418.18350302037135</v>
      </c>
      <c r="Y22" s="45"/>
    </row>
    <row r="23" spans="2:25">
      <c r="C23" s="20" t="s">
        <v>375</v>
      </c>
      <c r="E23" s="110">
        <f ca="1">INDEX([2]!tbl_Forecast,MATCH($D$8&amp;$C23&amp;$D$7,[2]!rng_ForecastRowLookup,0),MATCH(E$11,[2]!rng_ForecastColumnLookup,0))</f>
        <v>53.720939527021244</v>
      </c>
      <c r="F23" s="110">
        <f ca="1">INDEX([2]!tbl_Forecast,MATCH($D$8&amp;$C23&amp;$D$7,[2]!rng_ForecastRowLookup,0),MATCH(F$11,[2]!rng_ForecastColumnLookup,0))</f>
        <v>53.237451071278059</v>
      </c>
      <c r="G23" s="110">
        <f ca="1">INDEX([2]!tbl_Forecast,MATCH($D$8&amp;$C23&amp;$D$7,[2]!rng_ForecastRowLookup,0),MATCH(G$11,[2]!rng_ForecastColumnLookup,0))</f>
        <v>52.758314011636557</v>
      </c>
      <c r="H23" s="110">
        <f ca="1">INDEX([2]!tbl_Forecast,MATCH($D$8&amp;$C23&amp;$D$7,[2]!rng_ForecastRowLookup,0),MATCH(H$11,[2]!rng_ForecastColumnLookup,0))</f>
        <v>52.283489185531828</v>
      </c>
      <c r="I23" s="110">
        <f ca="1">INDEX([2]!tbl_Forecast,MATCH($D$8&amp;$C23&amp;$D$7,[2]!rng_ForecastRowLookup,0),MATCH(I$11,[2]!rng_ForecastColumnLookup,0))</f>
        <v>51.812937782862043</v>
      </c>
      <c r="J23" s="110">
        <f ca="1">INDEX([2]!tbl_Forecast,MATCH($D$8&amp;$C23&amp;$D$7,[2]!rng_ForecastRowLookup,0),MATCH(J$11,[2]!rng_ForecastColumnLookup,0))</f>
        <v>51.346621342816277</v>
      </c>
      <c r="K23" s="110">
        <f ca="1">INDEX([2]!tbl_Forecast,MATCH($D$8&amp;$C23&amp;$D$7,[2]!rng_ForecastRowLookup,0),MATCH(K$11,[2]!rng_ForecastColumnLookup,0))</f>
        <v>50.884501750730934</v>
      </c>
      <c r="L23" s="110">
        <f ca="1">INDEX([2]!tbl_Forecast,MATCH($D$8&amp;$C23&amp;$D$7,[2]!rng_ForecastRowLookup,0),MATCH(L$11,[2]!rng_ForecastColumnLookup,0))</f>
        <v>50.426541234974358</v>
      </c>
      <c r="M23" s="110">
        <f ca="1">INDEX([2]!tbl_Forecast,MATCH($D$8&amp;$C23&amp;$D$7,[2]!rng_ForecastRowLookup,0),MATCH(M$11,[2]!rng_ForecastColumnLookup,0))</f>
        <v>49.97270236385959</v>
      </c>
      <c r="N23" s="110">
        <f ca="1">INDEX([2]!tbl_Forecast,MATCH($D$8&amp;$C23&amp;$D$7,[2]!rng_ForecastRowLookup,0),MATCH(N$11,[2]!rng_ForecastColumnLookup,0))</f>
        <v>49.522948042584851</v>
      </c>
      <c r="O23" s="110">
        <f ca="1">INDEX([2]!tbl_Forecast,MATCH($D$8&amp;$C23&amp;$D$7,[2]!rng_ForecastRowLookup,0),MATCH(O$11,[2]!rng_ForecastColumnLookup,0))</f>
        <v>49.077241510201581</v>
      </c>
      <c r="P23" s="110">
        <f ca="1">INDEX([2]!tbl_Forecast,MATCH($D$8&amp;$C23&amp;$D$7,[2]!rng_ForecastRowLookup,0),MATCH(P$11,[2]!rng_ForecastColumnLookup,0))</f>
        <v>48.635546336609778</v>
      </c>
      <c r="Q23" s="110">
        <f ca="1">INDEX([2]!tbl_Forecast,MATCH($D$8&amp;$C23&amp;$D$7,[2]!rng_ForecastRowLookup,0),MATCH(Q$11,[2]!rng_ForecastColumnLookup,0))</f>
        <v>48.197826419580288</v>
      </c>
      <c r="R23" s="110">
        <f ca="1">INDEX([2]!tbl_Forecast,MATCH($D$8&amp;$C23&amp;$D$7,[2]!rng_ForecastRowLookup,0),MATCH(R$11,[2]!rng_ForecastColumnLookup,0))</f>
        <v>47.76404598180406</v>
      </c>
      <c r="S23" s="110">
        <f ca="1">INDEX([2]!tbl_Forecast,MATCH($D$8&amp;$C23&amp;$D$7,[2]!rng_ForecastRowLookup,0),MATCH(S$11,[2]!rng_ForecastColumnLookup,0))</f>
        <v>47.33416956796782</v>
      </c>
      <c r="T23" s="110">
        <f ca="1">INDEX([2]!tbl_Forecast,MATCH($D$8&amp;$C23&amp;$D$7,[2]!rng_ForecastRowLookup,0),MATCH(T$11,[2]!rng_ForecastColumnLookup,0))</f>
        <v>46.908162041856116</v>
      </c>
      <c r="U23" s="110">
        <f ca="1">INDEX([2]!tbl_Forecast,MATCH($D$8&amp;$C23&amp;$D$7,[2]!rng_ForecastRowLookup,0),MATCH(U$11,[2]!rng_ForecastColumnLookup,0))</f>
        <v>46.485988583479411</v>
      </c>
      <c r="V23" s="110">
        <f ca="1">INDEX([2]!tbl_Forecast,MATCH($D$8&amp;$C23&amp;$D$7,[2]!rng_ForecastRowLookup,0),MATCH(V$11,[2]!rng_ForecastColumnLookup,0))</f>
        <v>46.067614686228097</v>
      </c>
      <c r="W23" s="110">
        <f ca="1">INDEX([2]!tbl_Forecast,MATCH($D$8&amp;$C23&amp;$D$7,[2]!rng_ForecastRowLookup,0),MATCH(W$11,[2]!rng_ForecastColumnLookup,0))</f>
        <v>45.653006154052044</v>
      </c>
      <c r="X23" s="110">
        <f ca="1">INDEX([2]!tbl_Forecast,MATCH($D$8&amp;$C23&amp;$D$7,[2]!rng_ForecastRowLookup,0),MATCH(X$11,[2]!rng_ForecastColumnLookup,0))</f>
        <v>45.242129098665572</v>
      </c>
      <c r="Y23" s="45"/>
    </row>
    <row r="24" spans="2:25">
      <c r="C24" s="20" t="s">
        <v>402</v>
      </c>
      <c r="E24" s="110">
        <f ca="1">INDEX([2]!tbl_Forecast,MATCH($D$8&amp;$C24&amp;$D$7,[2]!rng_ForecastRowLookup,0),MATCH(E$11,[2]!rng_ForecastColumnLookup,0))</f>
        <v>22.491017060912501</v>
      </c>
      <c r="F24" s="110">
        <f ca="1">INDEX([2]!tbl_Forecast,MATCH($D$8&amp;$C24&amp;$D$7,[2]!rng_ForecastRowLookup,0),MATCH(F$11,[2]!rng_ForecastColumnLookup,0))</f>
        <v>22.384859460384995</v>
      </c>
      <c r="G24" s="110">
        <f ca="1">INDEX([2]!tbl_Forecast,MATCH($D$8&amp;$C24&amp;$D$7,[2]!rng_ForecastRowLookup,0),MATCH(G$11,[2]!rng_ForecastColumnLookup,0))</f>
        <v>22.279202923731983</v>
      </c>
      <c r="H24" s="110">
        <f ca="1">INDEX([2]!tbl_Forecast,MATCH($D$8&amp;$C24&amp;$D$7,[2]!rng_ForecastRowLookup,0),MATCH(H$11,[2]!rng_ForecastColumnLookup,0))</f>
        <v>22.174045085931969</v>
      </c>
      <c r="I24" s="110">
        <f ca="1">INDEX([2]!tbl_Forecast,MATCH($D$8&amp;$C24&amp;$D$7,[2]!rng_ForecastRowLookup,0),MATCH(I$11,[2]!rng_ForecastColumnLookup,0))</f>
        <v>22.069383593126368</v>
      </c>
      <c r="J24" s="110">
        <f ca="1">INDEX([2]!tbl_Forecast,MATCH($D$8&amp;$C24&amp;$D$7,[2]!rng_ForecastRowLookup,0),MATCH(J$11,[2]!rng_ForecastColumnLookup,0))</f>
        <v>21.965216102566814</v>
      </c>
      <c r="K24" s="110">
        <f ca="1">INDEX([2]!tbl_Forecast,MATCH($D$8&amp;$C24&amp;$D$7,[2]!rng_ForecastRowLookup,0),MATCH(K$11,[2]!rng_ForecastColumnLookup,0))</f>
        <v>21.8615402825627</v>
      </c>
      <c r="L24" s="110">
        <f ca="1">INDEX([2]!tbl_Forecast,MATCH($D$8&amp;$C24&amp;$D$7,[2]!rng_ForecastRowLookup,0),MATCH(L$11,[2]!rng_ForecastColumnLookup,0))</f>
        <v>21.758353812429004</v>
      </c>
      <c r="M24" s="110">
        <f ca="1">INDEX([2]!tbl_Forecast,MATCH($D$8&amp;$C24&amp;$D$7,[2]!rng_ForecastRowLookup,0),MATCH(M$11,[2]!rng_ForecastColumnLookup,0))</f>
        <v>21.655654382434342</v>
      </c>
      <c r="N24" s="110">
        <f ca="1">INDEX([2]!tbl_Forecast,MATCH($D$8&amp;$C24&amp;$D$7,[2]!rng_ForecastRowLookup,0),MATCH(N$11,[2]!rng_ForecastColumnLookup,0))</f>
        <v>21.553439693749251</v>
      </c>
      <c r="O24" s="110">
        <f ca="1">INDEX([2]!tbl_Forecast,MATCH($D$8&amp;$C24&amp;$D$7,[2]!rng_ForecastRowLookup,0),MATCH(O$11,[2]!rng_ForecastColumnLookup,0))</f>
        <v>21.451707458394754</v>
      </c>
      <c r="P24" s="110">
        <f ca="1">INDEX([2]!tbl_Forecast,MATCH($D$8&amp;$C24&amp;$D$7,[2]!rng_ForecastRowLookup,0),MATCH(P$11,[2]!rng_ForecastColumnLookup,0))</f>
        <v>21.350455399191134</v>
      </c>
      <c r="Q24" s="110">
        <f ca="1">INDEX([2]!tbl_Forecast,MATCH($D$8&amp;$C24&amp;$D$7,[2]!rng_ForecastRowLookup,0),MATCH(Q$11,[2]!rng_ForecastColumnLookup,0))</f>
        <v>21.249681249706953</v>
      </c>
      <c r="R24" s="110">
        <f ca="1">INDEX([2]!tbl_Forecast,MATCH($D$8&amp;$C24&amp;$D$7,[2]!rng_ForecastRowLookup,0),MATCH(R$11,[2]!rng_ForecastColumnLookup,0))</f>
        <v>21.149382754208336</v>
      </c>
      <c r="S24" s="110">
        <f ca="1">INDEX([2]!tbl_Forecast,MATCH($D$8&amp;$C24&amp;$D$7,[2]!rng_ForecastRowLookup,0),MATCH(S$11,[2]!rng_ForecastColumnLookup,0))</f>
        <v>21.049557667608472</v>
      </c>
      <c r="T24" s="110">
        <f ca="1">INDEX([2]!tbl_Forecast,MATCH($D$8&amp;$C24&amp;$D$7,[2]!rng_ForecastRowLookup,0),MATCH(T$11,[2]!rng_ForecastColumnLookup,0))</f>
        <v>20.950203755417366</v>
      </c>
      <c r="U24" s="110">
        <f ca="1">INDEX([2]!tbl_Forecast,MATCH($D$8&amp;$C24&amp;$D$7,[2]!rng_ForecastRowLookup,0),MATCH(U$11,[2]!rng_ForecastColumnLookup,0))</f>
        <v>20.851318793691796</v>
      </c>
      <c r="V24" s="110">
        <f ca="1">INDEX([2]!tbl_Forecast,MATCH($D$8&amp;$C24&amp;$D$7,[2]!rng_ForecastRowLookup,0),MATCH(V$11,[2]!rng_ForecastColumnLookup,0))</f>
        <v>20.75290056898557</v>
      </c>
      <c r="W24" s="110">
        <f ca="1">INDEX([2]!tbl_Forecast,MATCH($D$8&amp;$C24&amp;$D$7,[2]!rng_ForecastRowLookup,0),MATCH(W$11,[2]!rng_ForecastColumnLookup,0))</f>
        <v>20.654946878299963</v>
      </c>
      <c r="X24" s="110">
        <f ca="1">INDEX([2]!tbl_Forecast,MATCH($D$8&amp;$C24&amp;$D$7,[2]!rng_ForecastRowLookup,0),MATCH(X$11,[2]!rng_ForecastColumnLookup,0))</f>
        <v>20.557455529034385</v>
      </c>
      <c r="Y24" s="45"/>
    </row>
    <row r="25" spans="2:25">
      <c r="C25" s="20" t="s">
        <v>376</v>
      </c>
      <c r="E25" s="110">
        <f ca="1">INDEX([2]!tbl_Forecast,MATCH($D$8&amp;$C25&amp;$D$7,[2]!rng_ForecastRowLookup,0),MATCH(E$11,[2]!rng_ForecastColumnLookup,0))</f>
        <v>51.550857208753726</v>
      </c>
      <c r="F25" s="110">
        <f ca="1">INDEX([2]!tbl_Forecast,MATCH($D$8&amp;$C25&amp;$D$7,[2]!rng_ForecastRowLookup,0),MATCH(F$11,[2]!rng_ForecastColumnLookup,0))</f>
        <v>51.307537162728408</v>
      </c>
      <c r="G25" s="110">
        <f ca="1">INDEX([2]!tbl_Forecast,MATCH($D$8&amp;$C25&amp;$D$7,[2]!rng_ForecastRowLookup,0),MATCH(G$11,[2]!rng_ForecastColumnLookup,0))</f>
        <v>51.065365587320336</v>
      </c>
      <c r="H25" s="110">
        <f ca="1">INDEX([2]!tbl_Forecast,MATCH($D$8&amp;$C25&amp;$D$7,[2]!rng_ForecastRowLookup,0),MATCH(H$11,[2]!rng_ForecastColumnLookup,0))</f>
        <v>50.824337061748189</v>
      </c>
      <c r="I25" s="110">
        <f ca="1">INDEX([2]!tbl_Forecast,MATCH($D$8&amp;$C25&amp;$D$7,[2]!rng_ForecastRowLookup,0),MATCH(I$11,[2]!rng_ForecastColumnLookup,0))</f>
        <v>50.584446190816735</v>
      </c>
      <c r="J25" s="110">
        <f ca="1">INDEX([2]!tbl_Forecast,MATCH($D$8&amp;$C25&amp;$D$7,[2]!rng_ForecastRowLookup,0),MATCH(J$11,[2]!rng_ForecastColumnLookup,0))</f>
        <v>50.345687604796083</v>
      </c>
      <c r="K25" s="110">
        <f ca="1">INDEX([2]!tbl_Forecast,MATCH($D$8&amp;$C25&amp;$D$7,[2]!rng_ForecastRowLookup,0),MATCH(K$11,[2]!rng_ForecastColumnLookup,0))</f>
        <v>50.108055959301453</v>
      </c>
      <c r="L25" s="110">
        <f ca="1">INDEX([2]!tbl_Forecast,MATCH($D$8&amp;$C25&amp;$D$7,[2]!rng_ForecastRowLookup,0),MATCH(L$11,[2]!rng_ForecastColumnLookup,0))</f>
        <v>49.871545935173543</v>
      </c>
      <c r="M25" s="110">
        <f ca="1">INDEX([2]!tbl_Forecast,MATCH($D$8&amp;$C25&amp;$D$7,[2]!rng_ForecastRowLookup,0),MATCH(M$11,[2]!rng_ForecastColumnLookup,0))</f>
        <v>49.636152238359529</v>
      </c>
      <c r="N25" s="110">
        <f ca="1">INDEX([2]!tbl_Forecast,MATCH($D$8&amp;$C25&amp;$D$7,[2]!rng_ForecastRowLookup,0),MATCH(N$11,[2]!rng_ForecastColumnLookup,0))</f>
        <v>49.40186959979448</v>
      </c>
      <c r="O25" s="110">
        <f ca="1">INDEX([2]!tbl_Forecast,MATCH($D$8&amp;$C25&amp;$D$7,[2]!rng_ForecastRowLookup,0),MATCH(O$11,[2]!rng_ForecastColumnLookup,0))</f>
        <v>49.168692775283453</v>
      </c>
      <c r="P25" s="110">
        <f ca="1">INDEX([2]!tbl_Forecast,MATCH($D$8&amp;$C25&amp;$D$7,[2]!rng_ForecastRowLookup,0),MATCH(P$11,[2]!rng_ForecastColumnLookup,0))</f>
        <v>48.936616545384119</v>
      </c>
      <c r="Q25" s="110">
        <f ca="1">INDEX([2]!tbl_Forecast,MATCH($D$8&amp;$C25&amp;$D$7,[2]!rng_ForecastRowLookup,0),MATCH(Q$11,[2]!rng_ForecastColumnLookup,0))</f>
        <v>48.705635715289908</v>
      </c>
      <c r="R25" s="110">
        <f ca="1">INDEX([2]!tbl_Forecast,MATCH($D$8&amp;$C25&amp;$D$7,[2]!rng_ForecastRowLookup,0),MATCH(R$11,[2]!rng_ForecastColumnLookup,0))</f>
        <v>48.475745114713739</v>
      </c>
      <c r="S25" s="110">
        <f ca="1">INDEX([2]!tbl_Forecast,MATCH($D$8&amp;$C25&amp;$D$7,[2]!rng_ForecastRowLookup,0),MATCH(S$11,[2]!rng_ForecastColumnLookup,0))</f>
        <v>48.246939597772297</v>
      </c>
      <c r="T25" s="110">
        <f ca="1">INDEX([2]!tbl_Forecast,MATCH($D$8&amp;$C25&amp;$D$7,[2]!rng_ForecastRowLookup,0),MATCH(T$11,[2]!rng_ForecastColumnLookup,0))</f>
        <v>48.019214042870807</v>
      </c>
      <c r="U25" s="110">
        <f ca="1">INDEX([2]!tbl_Forecast,MATCH($D$8&amp;$C25&amp;$D$7,[2]!rng_ForecastRowLookup,0),MATCH(U$11,[2]!rng_ForecastColumnLookup,0))</f>
        <v>47.792563352588466</v>
      </c>
      <c r="V25" s="110">
        <f ca="1">INDEX([2]!tbl_Forecast,MATCH($D$8&amp;$C25&amp;$D$7,[2]!rng_ForecastRowLookup,0),MATCH(V$11,[2]!rng_ForecastColumnLookup,0))</f>
        <v>47.56698245356425</v>
      </c>
      <c r="W25" s="110">
        <f ca="1">INDEX([2]!tbl_Forecast,MATCH($D$8&amp;$C25&amp;$D$7,[2]!rng_ForecastRowLookup,0),MATCH(W$11,[2]!rng_ForecastColumnLookup,0))</f>
        <v>47.342466296383435</v>
      </c>
      <c r="X25" s="110">
        <f ca="1">INDEX([2]!tbl_Forecast,MATCH($D$8&amp;$C25&amp;$D$7,[2]!rng_ForecastRowLookup,0),MATCH(X$11,[2]!rng_ForecastColumnLookup,0))</f>
        <v>47.119009855464505</v>
      </c>
      <c r="Y25" s="45"/>
    </row>
    <row r="26" spans="2:25">
      <c r="C26" s="20" t="s">
        <v>377</v>
      </c>
      <c r="E26" s="110">
        <f ca="1">INDEX([2]!tbl_Forecast,MATCH($D$8&amp;$C26&amp;$D$7,[2]!rng_ForecastRowLookup,0),MATCH(E$11,[2]!rng_ForecastColumnLookup,0))</f>
        <v>170.15189589049527</v>
      </c>
      <c r="F26" s="110">
        <f ca="1">INDEX([2]!tbl_Forecast,MATCH($D$8&amp;$C26&amp;$D$7,[2]!rng_ForecastRowLookup,0),MATCH(F$11,[2]!rng_ForecastColumnLookup,0))</f>
        <v>169.74353134035809</v>
      </c>
      <c r="G26" s="110">
        <f ca="1">INDEX([2]!tbl_Forecast,MATCH($D$8&amp;$C26&amp;$D$7,[2]!rng_ForecastRowLookup,0),MATCH(G$11,[2]!rng_ForecastColumnLookup,0))</f>
        <v>169.33614686514122</v>
      </c>
      <c r="H26" s="110">
        <f ca="1">INDEX([2]!tbl_Forecast,MATCH($D$8&amp;$C26&amp;$D$7,[2]!rng_ForecastRowLookup,0),MATCH(H$11,[2]!rng_ForecastColumnLookup,0))</f>
        <v>168.92974011266489</v>
      </c>
      <c r="I26" s="110">
        <f ca="1">INDEX([2]!tbl_Forecast,MATCH($D$8&amp;$C26&amp;$D$7,[2]!rng_ForecastRowLookup,0),MATCH(I$11,[2]!rng_ForecastColumnLookup,0))</f>
        <v>168.52430873639449</v>
      </c>
      <c r="J26" s="110">
        <f ca="1">INDEX([2]!tbl_Forecast,MATCH($D$8&amp;$C26&amp;$D$7,[2]!rng_ForecastRowLookup,0),MATCH(J$11,[2]!rng_ForecastColumnLookup,0))</f>
        <v>168.11985039542716</v>
      </c>
      <c r="K26" s="110">
        <f ca="1">INDEX([2]!tbl_Forecast,MATCH($D$8&amp;$C26&amp;$D$7,[2]!rng_ForecastRowLookup,0),MATCH(K$11,[2]!rng_ForecastColumnLookup,0))</f>
        <v>167.71636275447813</v>
      </c>
      <c r="L26" s="110">
        <f ca="1">INDEX([2]!tbl_Forecast,MATCH($D$8&amp;$C26&amp;$D$7,[2]!rng_ForecastRowLookup,0),MATCH(L$11,[2]!rng_ForecastColumnLookup,0))</f>
        <v>167.31384348386743</v>
      </c>
      <c r="M26" s="110">
        <f ca="1">INDEX([2]!tbl_Forecast,MATCH($D$8&amp;$C26&amp;$D$7,[2]!rng_ForecastRowLookup,0),MATCH(M$11,[2]!rng_ForecastColumnLookup,0))</f>
        <v>166.91229025950614</v>
      </c>
      <c r="N26" s="110">
        <f ca="1">INDEX([2]!tbl_Forecast,MATCH($D$8&amp;$C26&amp;$D$7,[2]!rng_ForecastRowLookup,0),MATCH(N$11,[2]!rng_ForecastColumnLookup,0))</f>
        <v>166.51170076288332</v>
      </c>
      <c r="O26" s="110">
        <f ca="1">INDEX([2]!tbl_Forecast,MATCH($D$8&amp;$C26&amp;$D$7,[2]!rng_ForecastRowLookup,0),MATCH(O$11,[2]!rng_ForecastColumnLookup,0))</f>
        <v>166.11207268105238</v>
      </c>
      <c r="P26" s="110">
        <f ca="1">INDEX([2]!tbl_Forecast,MATCH($D$8&amp;$C26&amp;$D$7,[2]!rng_ForecastRowLookup,0),MATCH(P$11,[2]!rng_ForecastColumnLookup,0))</f>
        <v>165.7134037066179</v>
      </c>
      <c r="Q26" s="110">
        <f ca="1">INDEX([2]!tbl_Forecast,MATCH($D$8&amp;$C26&amp;$D$7,[2]!rng_ForecastRowLookup,0),MATCH(Q$11,[2]!rng_ForecastColumnLookup,0))</f>
        <v>165.31569153772202</v>
      </c>
      <c r="R26" s="110">
        <f ca="1">INDEX([2]!tbl_Forecast,MATCH($D$8&amp;$C26&amp;$D$7,[2]!rng_ForecastRowLookup,0),MATCH(R$11,[2]!rng_ForecastColumnLookup,0))</f>
        <v>164.91893387803151</v>
      </c>
      <c r="S26" s="110">
        <f ca="1">INDEX([2]!tbl_Forecast,MATCH($D$8&amp;$C26&amp;$D$7,[2]!rng_ForecastRowLookup,0),MATCH(S$11,[2]!rng_ForecastColumnLookup,0))</f>
        <v>164.52312843672422</v>
      </c>
      <c r="T26" s="110">
        <f ca="1">INDEX([2]!tbl_Forecast,MATCH($D$8&amp;$C26&amp;$D$7,[2]!rng_ForecastRowLookup,0),MATCH(T$11,[2]!rng_ForecastColumnLookup,0))</f>
        <v>164.12827292847609</v>
      </c>
      <c r="U26" s="110">
        <f ca="1">INDEX([2]!tbl_Forecast,MATCH($D$8&amp;$C26&amp;$D$7,[2]!rng_ForecastRowLookup,0),MATCH(U$11,[2]!rng_ForecastColumnLookup,0))</f>
        <v>163.73436507344778</v>
      </c>
      <c r="V26" s="110">
        <f ca="1">INDEX([2]!tbl_Forecast,MATCH($D$8&amp;$C26&amp;$D$7,[2]!rng_ForecastRowLookup,0),MATCH(V$11,[2]!rng_ForecastColumnLookup,0))</f>
        <v>163.3414025972715</v>
      </c>
      <c r="W26" s="110">
        <f ca="1">INDEX([2]!tbl_Forecast,MATCH($D$8&amp;$C26&amp;$D$7,[2]!rng_ForecastRowLookup,0),MATCH(W$11,[2]!rng_ForecastColumnLookup,0))</f>
        <v>162.94938323103807</v>
      </c>
      <c r="X26" s="110">
        <f ca="1">INDEX([2]!tbl_Forecast,MATCH($D$8&amp;$C26&amp;$D$7,[2]!rng_ForecastRowLookup,0),MATCH(X$11,[2]!rng_ForecastColumnLookup,0))</f>
        <v>162.55830471128357</v>
      </c>
      <c r="Y26" s="45"/>
    </row>
    <row r="27" spans="2:25">
      <c r="C27" s="20" t="s">
        <v>378</v>
      </c>
      <c r="E27" s="110">
        <f ca="1">INDEX([2]!tbl_Forecast,MATCH($D$8&amp;$C27&amp;$D$7,[2]!rng_ForecastRowLookup,0),MATCH(E$11,[2]!rng_ForecastColumnLookup,0))</f>
        <v>105.02947953487826</v>
      </c>
      <c r="F27" s="110">
        <f ca="1">INDEX([2]!tbl_Forecast,MATCH($D$8&amp;$C27&amp;$D$7,[2]!rng_ForecastRowLookup,0),MATCH(F$11,[2]!rng_ForecastColumnLookup,0))</f>
        <v>104.80891762785501</v>
      </c>
      <c r="G27" s="110">
        <f ca="1">INDEX([2]!tbl_Forecast,MATCH($D$8&amp;$C27&amp;$D$7,[2]!rng_ForecastRowLookup,0),MATCH(G$11,[2]!rng_ForecastColumnLookup,0))</f>
        <v>104.58881890083651</v>
      </c>
      <c r="H27" s="110">
        <f ca="1">INDEX([2]!tbl_Forecast,MATCH($D$8&amp;$C27&amp;$D$7,[2]!rng_ForecastRowLookup,0),MATCH(H$11,[2]!rng_ForecastColumnLookup,0))</f>
        <v>104.36918238114475</v>
      </c>
      <c r="I27" s="110">
        <f ca="1">INDEX([2]!tbl_Forecast,MATCH($D$8&amp;$C27&amp;$D$7,[2]!rng_ForecastRowLookup,0),MATCH(I$11,[2]!rng_ForecastColumnLookup,0))</f>
        <v>104.15000709814436</v>
      </c>
      <c r="J27" s="110">
        <f ca="1">INDEX([2]!tbl_Forecast,MATCH($D$8&amp;$C27&amp;$D$7,[2]!rng_ForecastRowLookup,0),MATCH(J$11,[2]!rng_ForecastColumnLookup,0))</f>
        <v>103.93129208323826</v>
      </c>
      <c r="K27" s="110">
        <f ca="1">INDEX([2]!tbl_Forecast,MATCH($D$8&amp;$C27&amp;$D$7,[2]!rng_ForecastRowLookup,0),MATCH(K$11,[2]!rng_ForecastColumnLookup,0))</f>
        <v>103.71303636986346</v>
      </c>
      <c r="L27" s="110">
        <f ca="1">INDEX([2]!tbl_Forecast,MATCH($D$8&amp;$C27&amp;$D$7,[2]!rng_ForecastRowLookup,0),MATCH(L$11,[2]!rng_ForecastColumnLookup,0))</f>
        <v>103.49523899348674</v>
      </c>
      <c r="M27" s="110">
        <f ca="1">INDEX([2]!tbl_Forecast,MATCH($D$8&amp;$C27&amp;$D$7,[2]!rng_ForecastRowLookup,0),MATCH(M$11,[2]!rng_ForecastColumnLookup,0))</f>
        <v>103.27789899160042</v>
      </c>
      <c r="N27" s="110">
        <f ca="1">INDEX([2]!tbl_Forecast,MATCH($D$8&amp;$C27&amp;$D$7,[2]!rng_ForecastRowLookup,0),MATCH(N$11,[2]!rng_ForecastColumnLookup,0))</f>
        <v>103.06101540371807</v>
      </c>
      <c r="O27" s="110">
        <f ca="1">INDEX([2]!tbl_Forecast,MATCH($D$8&amp;$C27&amp;$D$7,[2]!rng_ForecastRowLookup,0),MATCH(O$11,[2]!rng_ForecastColumnLookup,0))</f>
        <v>102.84458727137024</v>
      </c>
      <c r="P27" s="110">
        <f ca="1">INDEX([2]!tbl_Forecast,MATCH($D$8&amp;$C27&amp;$D$7,[2]!rng_ForecastRowLookup,0),MATCH(P$11,[2]!rng_ForecastColumnLookup,0))</f>
        <v>102.62861363810038</v>
      </c>
      <c r="Q27" s="110">
        <f ca="1">INDEX([2]!tbl_Forecast,MATCH($D$8&amp;$C27&amp;$D$7,[2]!rng_ForecastRowLookup,0),MATCH(Q$11,[2]!rng_ForecastColumnLookup,0))</f>
        <v>102.41309354946036</v>
      </c>
      <c r="R27" s="110">
        <f ca="1">INDEX([2]!tbl_Forecast,MATCH($D$8&amp;$C27&amp;$D$7,[2]!rng_ForecastRowLookup,0),MATCH(R$11,[2]!rng_ForecastColumnLookup,0))</f>
        <v>102.19802605300649</v>
      </c>
      <c r="S27" s="110">
        <f ca="1">INDEX([2]!tbl_Forecast,MATCH($D$8&amp;$C27&amp;$D$7,[2]!rng_ForecastRowLookup,0),MATCH(S$11,[2]!rng_ForecastColumnLookup,0))</f>
        <v>101.98341019829519</v>
      </c>
      <c r="T27" s="110">
        <f ca="1">INDEX([2]!tbl_Forecast,MATCH($D$8&amp;$C27&amp;$D$7,[2]!rng_ForecastRowLookup,0),MATCH(T$11,[2]!rng_ForecastColumnLookup,0))</f>
        <v>101.76924503687877</v>
      </c>
      <c r="U27" s="110">
        <f ca="1">INDEX([2]!tbl_Forecast,MATCH($D$8&amp;$C27&amp;$D$7,[2]!rng_ForecastRowLookup,0),MATCH(U$11,[2]!rng_ForecastColumnLookup,0))</f>
        <v>101.55552962230132</v>
      </c>
      <c r="V27" s="110">
        <f ca="1">INDEX([2]!tbl_Forecast,MATCH($D$8&amp;$C27&amp;$D$7,[2]!rng_ForecastRowLookup,0),MATCH(V$11,[2]!rng_ForecastColumnLookup,0))</f>
        <v>101.3422630100945</v>
      </c>
      <c r="W27" s="110">
        <f ca="1">INDEX([2]!tbl_Forecast,MATCH($D$8&amp;$C27&amp;$D$7,[2]!rng_ForecastRowLookup,0),MATCH(W$11,[2]!rng_ForecastColumnLookup,0))</f>
        <v>101.1294442577733</v>
      </c>
      <c r="X27" s="110">
        <f ca="1">INDEX([2]!tbl_Forecast,MATCH($D$8&amp;$C27&amp;$D$7,[2]!rng_ForecastRowLookup,0),MATCH(X$11,[2]!rng_ForecastColumnLookup,0))</f>
        <v>100.91707242483197</v>
      </c>
      <c r="Y27" s="45"/>
    </row>
    <row r="28" spans="2:25">
      <c r="C28" s="97" t="s">
        <v>403</v>
      </c>
      <c r="E28" s="110">
        <f ca="1">INDEX([2]!tbl_Forecast,MATCH($D$8&amp;$C28&amp;$D$7,[2]!rng_ForecastRowLookup,0),MATCH(E$11,[2]!rng_ForecastColumnLookup,0))</f>
        <v>128.74820917277606</v>
      </c>
      <c r="F28" s="110">
        <f ca="1">INDEX([2]!tbl_Forecast,MATCH($D$8&amp;$C28&amp;$D$7,[2]!rng_ForecastRowLookup,0),MATCH(F$11,[2]!rng_ForecastColumnLookup,0))</f>
        <v>128.43921347076139</v>
      </c>
      <c r="G28" s="110">
        <f ca="1">INDEX([2]!tbl_Forecast,MATCH($D$8&amp;$C28&amp;$D$7,[2]!rng_ForecastRowLookup,0),MATCH(G$11,[2]!rng_ForecastColumnLookup,0))</f>
        <v>128.1309593584316</v>
      </c>
      <c r="H28" s="110">
        <f ca="1">INDEX([2]!tbl_Forecast,MATCH($D$8&amp;$C28&amp;$D$7,[2]!rng_ForecastRowLookup,0),MATCH(H$11,[2]!rng_ForecastColumnLookup,0))</f>
        <v>127.82344505597135</v>
      </c>
      <c r="I28" s="110">
        <f ca="1">INDEX([2]!tbl_Forecast,MATCH($D$8&amp;$C28&amp;$D$7,[2]!rng_ForecastRowLookup,0),MATCH(I$11,[2]!rng_ForecastColumnLookup,0))</f>
        <v>127.51666878783702</v>
      </c>
      <c r="J28" s="110">
        <f ca="1">INDEX([2]!tbl_Forecast,MATCH($D$8&amp;$C28&amp;$D$7,[2]!rng_ForecastRowLookup,0),MATCH(J$11,[2]!rng_ForecastColumnLookup,0))</f>
        <v>127.21062878274621</v>
      </c>
      <c r="K28" s="110">
        <f ca="1">INDEX([2]!tbl_Forecast,MATCH($D$8&amp;$C28&amp;$D$7,[2]!rng_ForecastRowLookup,0),MATCH(K$11,[2]!rng_ForecastColumnLookup,0))</f>
        <v>126.90532327366765</v>
      </c>
      <c r="L28" s="110">
        <f ca="1">INDEX([2]!tbl_Forecast,MATCH($D$8&amp;$C28&amp;$D$7,[2]!rng_ForecastRowLookup,0),MATCH(L$11,[2]!rng_ForecastColumnLookup,0))</f>
        <v>126.60075049781085</v>
      </c>
      <c r="M28" s="110">
        <f ca="1">INDEX([2]!tbl_Forecast,MATCH($D$8&amp;$C28&amp;$D$7,[2]!rng_ForecastRowLookup,0),MATCH(M$11,[2]!rng_ForecastColumnLookup,0))</f>
        <v>126.29690869661611</v>
      </c>
      <c r="N28" s="110">
        <f ca="1">INDEX([2]!tbl_Forecast,MATCH($D$8&amp;$C28&amp;$D$7,[2]!rng_ForecastRowLookup,0),MATCH(N$11,[2]!rng_ForecastColumnLookup,0))</f>
        <v>125.99379611574425</v>
      </c>
      <c r="O28" s="110">
        <f ca="1">INDEX([2]!tbl_Forecast,MATCH($D$8&amp;$C28&amp;$D$7,[2]!rng_ForecastRowLookup,0),MATCH(O$11,[2]!rng_ForecastColumnLookup,0))</f>
        <v>125.69141100506647</v>
      </c>
      <c r="P28" s="110">
        <f ca="1">INDEX([2]!tbl_Forecast,MATCH($D$8&amp;$C28&amp;$D$7,[2]!rng_ForecastRowLookup,0),MATCH(P$11,[2]!rng_ForecastColumnLookup,0))</f>
        <v>125.3897516186543</v>
      </c>
      <c r="Q28" s="110">
        <f ca="1">INDEX([2]!tbl_Forecast,MATCH($D$8&amp;$C28&amp;$D$7,[2]!rng_ForecastRowLookup,0),MATCH(Q$11,[2]!rng_ForecastColumnLookup,0))</f>
        <v>125.08881621476955</v>
      </c>
      <c r="R28" s="110">
        <f ca="1">INDEX([2]!tbl_Forecast,MATCH($D$8&amp;$C28&amp;$D$7,[2]!rng_ForecastRowLookup,0),MATCH(R$11,[2]!rng_ForecastColumnLookup,0))</f>
        <v>124.78860305585408</v>
      </c>
      <c r="S28" s="110">
        <f ca="1">INDEX([2]!tbl_Forecast,MATCH($D$8&amp;$C28&amp;$D$7,[2]!rng_ForecastRowLookup,0),MATCH(S$11,[2]!rng_ForecastColumnLookup,0))</f>
        <v>124.48911040852005</v>
      </c>
      <c r="T28" s="110">
        <f ca="1">INDEX([2]!tbl_Forecast,MATCH($D$8&amp;$C28&amp;$D$7,[2]!rng_ForecastRowLookup,0),MATCH(T$11,[2]!rng_ForecastColumnLookup,0))</f>
        <v>124.1903365435396</v>
      </c>
      <c r="U28" s="110">
        <f ca="1">INDEX([2]!tbl_Forecast,MATCH($D$8&amp;$C28&amp;$D$7,[2]!rng_ForecastRowLookup,0),MATCH(U$11,[2]!rng_ForecastColumnLookup,0))</f>
        <v>123.8922797358351</v>
      </c>
      <c r="V28" s="110">
        <f ca="1">INDEX([2]!tbl_Forecast,MATCH($D$8&amp;$C28&amp;$D$7,[2]!rng_ForecastRowLookup,0),MATCH(V$11,[2]!rng_ForecastColumnLookup,0))</f>
        <v>123.59493826446912</v>
      </c>
      <c r="W28" s="110">
        <f ca="1">INDEX([2]!tbl_Forecast,MATCH($D$8&amp;$C28&amp;$D$7,[2]!rng_ForecastRowLookup,0),MATCH(W$11,[2]!rng_ForecastColumnLookup,0))</f>
        <v>123.29831041263438</v>
      </c>
      <c r="X28" s="110">
        <f ca="1">INDEX([2]!tbl_Forecast,MATCH($D$8&amp;$C28&amp;$D$7,[2]!rng_ForecastRowLookup,0),MATCH(X$11,[2]!rng_ForecastColumnLookup,0))</f>
        <v>123.00239446764408</v>
      </c>
      <c r="Y28" s="45"/>
    </row>
    <row r="29" spans="2:25">
      <c r="C29" s="20" t="s">
        <v>379</v>
      </c>
      <c r="E29" s="110">
        <f ca="1">INDEX([2]!tbl_Forecast,MATCH($D$8&amp;$C29&amp;$D$7,[2]!rng_ForecastRowLookup,0),MATCH(E$11,[2]!rng_ForecastColumnLookup,0))</f>
        <v>375.90224900649127</v>
      </c>
      <c r="F29" s="110">
        <f ca="1">INDEX([2]!tbl_Forecast,MATCH($D$8&amp;$C29&amp;$D$7,[2]!rng_ForecastRowLookup,0),MATCH(F$11,[2]!rng_ForecastColumnLookup,0))</f>
        <v>374.21570091594884</v>
      </c>
      <c r="G29" s="110">
        <f ca="1">INDEX([2]!tbl_Forecast,MATCH($D$8&amp;$C29&amp;$D$7,[2]!rng_ForecastRowLookup,0),MATCH(G$11,[2]!rng_ForecastColumnLookup,0))</f>
        <v>372.53671980450594</v>
      </c>
      <c r="H29" s="110">
        <f ca="1">INDEX([2]!tbl_Forecast,MATCH($D$8&amp;$C29&amp;$D$7,[2]!rng_ForecastRowLookup,0),MATCH(H$11,[2]!rng_ForecastColumnLookup,0))</f>
        <v>370.86527172164978</v>
      </c>
      <c r="I29" s="110">
        <f ca="1">INDEX([2]!tbl_Forecast,MATCH($D$8&amp;$C29&amp;$D$7,[2]!rng_ForecastRowLookup,0),MATCH(I$11,[2]!rng_ForecastColumnLookup,0))</f>
        <v>369.20132286919198</v>
      </c>
      <c r="J29" s="110">
        <f ca="1">INDEX([2]!tbl_Forecast,MATCH($D$8&amp;$C29&amp;$D$7,[2]!rng_ForecastRowLookup,0),MATCH(J$11,[2]!rng_ForecastColumnLookup,0))</f>
        <v>367.54483960058553</v>
      </c>
      <c r="K29" s="110">
        <f ca="1">INDEX([2]!tbl_Forecast,MATCH($D$8&amp;$C29&amp;$D$7,[2]!rng_ForecastRowLookup,0),MATCH(K$11,[2]!rng_ForecastColumnLookup,0))</f>
        <v>365.89578842024423</v>
      </c>
      <c r="L29" s="110">
        <f ca="1">INDEX([2]!tbl_Forecast,MATCH($D$8&amp;$C29&amp;$D$7,[2]!rng_ForecastRowLookup,0),MATCH(L$11,[2]!rng_ForecastColumnLookup,0))</f>
        <v>364.25413598286536</v>
      </c>
      <c r="M29" s="110">
        <f ca="1">INDEX([2]!tbl_Forecast,MATCH($D$8&amp;$C29&amp;$D$7,[2]!rng_ForecastRowLookup,0),MATCH(M$11,[2]!rng_ForecastColumnLookup,0))</f>
        <v>362.6198490927556</v>
      </c>
      <c r="N29" s="110">
        <f ca="1">INDEX([2]!tbl_Forecast,MATCH($D$8&amp;$C29&amp;$D$7,[2]!rng_ForecastRowLookup,0),MATCH(N$11,[2]!rng_ForecastColumnLookup,0))</f>
        <v>360.99289470315949</v>
      </c>
      <c r="O29" s="110">
        <f ca="1">INDEX([2]!tbl_Forecast,MATCH($D$8&amp;$C29&amp;$D$7,[2]!rng_ForecastRowLookup,0),MATCH(O$11,[2]!rng_ForecastColumnLookup,0))</f>
        <v>359.37323991559134</v>
      </c>
      <c r="P29" s="110">
        <f ca="1">INDEX([2]!tbl_Forecast,MATCH($D$8&amp;$C29&amp;$D$7,[2]!rng_ForecastRowLookup,0),MATCH(P$11,[2]!rng_ForecastColumnLookup,0))</f>
        <v>357.76085197917007</v>
      </c>
      <c r="Q29" s="110">
        <f ca="1">INDEX([2]!tbl_Forecast,MATCH($D$8&amp;$C29&amp;$D$7,[2]!rng_ForecastRowLookup,0),MATCH(Q$11,[2]!rng_ForecastColumnLookup,0))</f>
        <v>356.15569828995689</v>
      </c>
      <c r="R29" s="110">
        <f ca="1">INDEX([2]!tbl_Forecast,MATCH($D$8&amp;$C29&amp;$D$7,[2]!rng_ForecastRowLookup,0),MATCH(R$11,[2]!rng_ForecastColumnLookup,0))</f>
        <v>354.55774639029596</v>
      </c>
      <c r="S29" s="110">
        <f ca="1">INDEX([2]!tbl_Forecast,MATCH($D$8&amp;$C29&amp;$D$7,[2]!rng_ForecastRowLookup,0),MATCH(S$11,[2]!rng_ForecastColumnLookup,0))</f>
        <v>352.96696396815821</v>
      </c>
      <c r="T29" s="110">
        <f ca="1">INDEX([2]!tbl_Forecast,MATCH($D$8&amp;$C29&amp;$D$7,[2]!rng_ForecastRowLookup,0),MATCH(T$11,[2]!rng_ForecastColumnLookup,0))</f>
        <v>351.38331885648773</v>
      </c>
      <c r="U29" s="110">
        <f ca="1">INDEX([2]!tbl_Forecast,MATCH($D$8&amp;$C29&amp;$D$7,[2]!rng_ForecastRowLookup,0),MATCH(U$11,[2]!rng_ForecastColumnLookup,0))</f>
        <v>349.80677903255156</v>
      </c>
      <c r="V29" s="110">
        <f ca="1">INDEX([2]!tbl_Forecast,MATCH($D$8&amp;$C29&amp;$D$7,[2]!rng_ForecastRowLookup,0),MATCH(V$11,[2]!rng_ForecastColumnLookup,0))</f>
        <v>348.23731261729228</v>
      </c>
      <c r="W29" s="110">
        <f ca="1">INDEX([2]!tbl_Forecast,MATCH($D$8&amp;$C29&amp;$D$7,[2]!rng_ForecastRowLookup,0),MATCH(W$11,[2]!rng_ForecastColumnLookup,0))</f>
        <v>346.67488787468267</v>
      </c>
      <c r="X29" s="110">
        <f ca="1">INDEX([2]!tbl_Forecast,MATCH($D$8&amp;$C29&amp;$D$7,[2]!rng_ForecastRowLookup,0),MATCH(X$11,[2]!rng_ForecastColumnLookup,0))</f>
        <v>345.11947321108494</v>
      </c>
      <c r="Y29" s="45"/>
    </row>
    <row r="30" spans="2:25">
      <c r="C30" s="20" t="s">
        <v>380</v>
      </c>
      <c r="E30" s="110">
        <f ca="1">INDEX([2]!tbl_Forecast,MATCH($D$8&amp;$C30&amp;$D$7,[2]!rng_ForecastRowLookup,0),MATCH(E$11,[2]!rng_ForecastColumnLookup,0))</f>
        <v>342.64988330108076</v>
      </c>
      <c r="F30" s="110">
        <f ca="1">INDEX([2]!tbl_Forecast,MATCH($D$8&amp;$C30&amp;$D$7,[2]!rng_ForecastRowLookup,0),MATCH(F$11,[2]!rng_ForecastColumnLookup,0))</f>
        <v>339.56603435137106</v>
      </c>
      <c r="G30" s="110">
        <f ca="1">INDEX([2]!tbl_Forecast,MATCH($D$8&amp;$C30&amp;$D$7,[2]!rng_ForecastRowLookup,0),MATCH(G$11,[2]!rng_ForecastColumnLookup,0))</f>
        <v>336.50994004220871</v>
      </c>
      <c r="H30" s="110">
        <f ca="1">INDEX([2]!tbl_Forecast,MATCH($D$8&amp;$C30&amp;$D$7,[2]!rng_ForecastRowLookup,0),MATCH(H$11,[2]!rng_ForecastColumnLookup,0))</f>
        <v>333.48135058182885</v>
      </c>
      <c r="I30" s="110">
        <f ca="1">INDEX([2]!tbl_Forecast,MATCH($D$8&amp;$C30&amp;$D$7,[2]!rng_ForecastRowLookup,0),MATCH(I$11,[2]!rng_ForecastColumnLookup,0))</f>
        <v>330.48001842659238</v>
      </c>
      <c r="J30" s="110">
        <f ca="1">INDEX([2]!tbl_Forecast,MATCH($D$8&amp;$C30&amp;$D$7,[2]!rng_ForecastRowLookup,0),MATCH(J$11,[2]!rng_ForecastColumnLookup,0))</f>
        <v>327.50569826075304</v>
      </c>
      <c r="K30" s="110">
        <f ca="1">INDEX([2]!tbl_Forecast,MATCH($D$8&amp;$C30&amp;$D$7,[2]!rng_ForecastRowLookup,0),MATCH(K$11,[2]!rng_ForecastColumnLookup,0))</f>
        <v>324.55814697640625</v>
      </c>
      <c r="L30" s="110">
        <f ca="1">INDEX([2]!tbl_Forecast,MATCH($D$8&amp;$C30&amp;$D$7,[2]!rng_ForecastRowLookup,0),MATCH(L$11,[2]!rng_ForecastColumnLookup,0))</f>
        <v>321.63712365361863</v>
      </c>
      <c r="M30" s="110">
        <f ca="1">INDEX([2]!tbl_Forecast,MATCH($D$8&amp;$C30&amp;$D$7,[2]!rng_ForecastRowLookup,0),MATCH(M$11,[2]!rng_ForecastColumnLookup,0))</f>
        <v>318.7423895407361</v>
      </c>
      <c r="N30" s="110">
        <f ca="1">INDEX([2]!tbl_Forecast,MATCH($D$8&amp;$C30&amp;$D$7,[2]!rng_ForecastRowLookup,0),MATCH(N$11,[2]!rng_ForecastColumnLookup,0))</f>
        <v>315.87370803486942</v>
      </c>
      <c r="O30" s="110">
        <f ca="1">INDEX([2]!tbl_Forecast,MATCH($D$8&amp;$C30&amp;$D$7,[2]!rng_ForecastRowLookup,0),MATCH(O$11,[2]!rng_ForecastColumnLookup,0))</f>
        <v>313.03084466255564</v>
      </c>
      <c r="P30" s="110">
        <f ca="1">INDEX([2]!tbl_Forecast,MATCH($D$8&amp;$C30&amp;$D$7,[2]!rng_ForecastRowLookup,0),MATCH(P$11,[2]!rng_ForecastColumnLookup,0))</f>
        <v>310.21356706059254</v>
      </c>
      <c r="Q30" s="110">
        <f ca="1">INDEX([2]!tbl_Forecast,MATCH($D$8&amp;$C30&amp;$D$7,[2]!rng_ForecastRowLookup,0),MATCH(Q$11,[2]!rng_ForecastColumnLookup,0))</f>
        <v>307.42164495704725</v>
      </c>
      <c r="R30" s="110">
        <f ca="1">INDEX([2]!tbl_Forecast,MATCH($D$8&amp;$C30&amp;$D$7,[2]!rng_ForecastRowLookup,0),MATCH(R$11,[2]!rng_ForecastColumnLookup,0))</f>
        <v>304.65485015243382</v>
      </c>
      <c r="S30" s="110">
        <f ca="1">INDEX([2]!tbl_Forecast,MATCH($D$8&amp;$C30&amp;$D$7,[2]!rng_ForecastRowLookup,0),MATCH(S$11,[2]!rng_ForecastColumnLookup,0))</f>
        <v>301.9129565010619</v>
      </c>
      <c r="T30" s="110">
        <f ca="1">INDEX([2]!tbl_Forecast,MATCH($D$8&amp;$C30&amp;$D$7,[2]!rng_ForecastRowLookup,0),MATCH(T$11,[2]!rng_ForecastColumnLookup,0))</f>
        <v>299.19573989255235</v>
      </c>
      <c r="U30" s="110">
        <f ca="1">INDEX([2]!tbl_Forecast,MATCH($D$8&amp;$C30&amp;$D$7,[2]!rng_ForecastRowLookup,0),MATCH(U$11,[2]!rng_ForecastColumnLookup,0))</f>
        <v>296.50297823351934</v>
      </c>
      <c r="V30" s="110">
        <f ca="1">INDEX([2]!tbl_Forecast,MATCH($D$8&amp;$C30&amp;$D$7,[2]!rng_ForecastRowLookup,0),MATCH(V$11,[2]!rng_ForecastColumnLookup,0))</f>
        <v>293.83445142941764</v>
      </c>
      <c r="W30" s="110">
        <f ca="1">INDEX([2]!tbl_Forecast,MATCH($D$8&amp;$C30&amp;$D$7,[2]!rng_ForecastRowLookup,0),MATCH(W$11,[2]!rng_ForecastColumnLookup,0))</f>
        <v>291.18994136655289</v>
      </c>
      <c r="X30" s="110">
        <f ca="1">INDEX([2]!tbl_Forecast,MATCH($D$8&amp;$C30&amp;$D$7,[2]!rng_ForecastRowLookup,0),MATCH(X$11,[2]!rng_ForecastColumnLookup,0))</f>
        <v>288.5692318942539</v>
      </c>
      <c r="Y30" s="45"/>
    </row>
    <row r="31" spans="2:25">
      <c r="B31" s="142"/>
      <c r="E31" s="116">
        <f ca="1">SUM(E13:E30)</f>
        <v>3371.0405269479006</v>
      </c>
      <c r="F31" s="116">
        <f t="shared" ref="F31:X31" ca="1" si="2">SUM(F13:F30)</f>
        <v>3356.5369104716883</v>
      </c>
      <c r="G31" s="116">
        <f t="shared" ca="1" si="2"/>
        <v>3342.1075656435023</v>
      </c>
      <c r="H31" s="116">
        <f t="shared" ca="1" si="2"/>
        <v>3327.7520346049623</v>
      </c>
      <c r="I31" s="116">
        <f t="shared" ca="1" si="2"/>
        <v>3313.4698627952139</v>
      </c>
      <c r="J31" s="116">
        <f t="shared" ca="1" si="2"/>
        <v>3299.2605989245808</v>
      </c>
      <c r="K31" s="116">
        <f t="shared" ca="1" si="2"/>
        <v>3285.1237949484457</v>
      </c>
      <c r="L31" s="116">
        <f t="shared" ca="1" si="2"/>
        <v>3271.0590060413433</v>
      </c>
      <c r="M31" s="116">
        <f t="shared" ca="1" si="2"/>
        <v>3257.0657905712806</v>
      </c>
      <c r="N31" s="116">
        <f t="shared" ca="1" si="2"/>
        <v>3243.1437100742696</v>
      </c>
      <c r="O31" s="116">
        <f t="shared" ca="1" si="2"/>
        <v>3229.2923292290834</v>
      </c>
      <c r="P31" s="116">
        <f t="shared" ca="1" si="2"/>
        <v>3215.5112158322117</v>
      </c>
      <c r="Q31" s="116">
        <f t="shared" ca="1" si="2"/>
        <v>3201.7999407730422</v>
      </c>
      <c r="R31" s="116">
        <f t="shared" ca="1" si="2"/>
        <v>3188.1580780092468</v>
      </c>
      <c r="S31" s="116">
        <f t="shared" ca="1" si="2"/>
        <v>3174.5852045423726</v>
      </c>
      <c r="T31" s="116">
        <f t="shared" ca="1" si="2"/>
        <v>3161.0809003936483</v>
      </c>
      <c r="U31" s="116">
        <f t="shared" ca="1" si="2"/>
        <v>3147.644748579979</v>
      </c>
      <c r="V31" s="116">
        <f t="shared" ca="1" si="2"/>
        <v>3134.2763350901637</v>
      </c>
      <c r="W31" s="116">
        <f t="shared" ca="1" si="2"/>
        <v>3120.9752488612994</v>
      </c>
      <c r="X31" s="116">
        <f t="shared" ca="1" si="2"/>
        <v>3107.74108175539</v>
      </c>
      <c r="Y31" s="115"/>
    </row>
    <row r="32" spans="2:25">
      <c r="E32" s="112"/>
      <c r="F32" s="112"/>
      <c r="G32" s="112"/>
      <c r="H32" s="112"/>
      <c r="I32" s="112"/>
      <c r="J32" s="112"/>
      <c r="K32" s="112"/>
      <c r="L32" s="112"/>
      <c r="M32" s="112"/>
      <c r="N32" s="112"/>
      <c r="O32" s="112"/>
      <c r="P32" s="112"/>
      <c r="Q32" s="112"/>
      <c r="R32" s="112"/>
      <c r="S32" s="112"/>
      <c r="T32" s="112"/>
      <c r="U32" s="112"/>
      <c r="V32" s="112"/>
      <c r="W32" s="112"/>
      <c r="X32" s="112"/>
      <c r="Y32" s="45"/>
    </row>
    <row r="33" spans="1:25">
      <c r="A33" s="42"/>
      <c r="B33" s="42"/>
      <c r="E33" s="116" t="s">
        <v>429</v>
      </c>
      <c r="F33" s="116"/>
      <c r="G33" s="116"/>
      <c r="H33" s="116"/>
      <c r="I33" s="116"/>
      <c r="J33" s="116"/>
      <c r="K33" s="116"/>
      <c r="L33" s="116"/>
      <c r="M33" s="116"/>
      <c r="N33" s="116"/>
      <c r="O33" s="116"/>
      <c r="P33" s="116"/>
      <c r="Q33" s="116"/>
      <c r="R33" s="116"/>
      <c r="S33" s="116"/>
      <c r="T33" s="116"/>
      <c r="U33" s="116"/>
      <c r="V33" s="116"/>
      <c r="W33" s="116"/>
      <c r="X33" s="116"/>
      <c r="Y33" s="42"/>
    </row>
    <row r="34" spans="1:25">
      <c r="A34" s="47" t="s">
        <v>405</v>
      </c>
      <c r="B34" s="47"/>
      <c r="C34" s="47"/>
      <c r="D34" s="143"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4">
        <v>0.85</v>
      </c>
    </row>
    <row r="35" spans="1:25">
      <c r="A35" s="113"/>
      <c r="B35" s="113" t="s">
        <v>415</v>
      </c>
      <c r="C35" s="47" t="str">
        <f>C8</f>
        <v>DHP-Retro</v>
      </c>
      <c r="D35" s="143" t="str">
        <f>VLOOKUP(C35,[1]ACHIEV!$B$12:$C$93,2,FALSE)</f>
        <v>Retro3Slow</v>
      </c>
      <c r="E35" s="48">
        <f>VLOOKUP($C$35,[1]!ACHIEV,MATCH(E$11,$E$11:$X$11,0)+2,FALSE)</f>
        <v>5.5320496977002724E-3</v>
      </c>
      <c r="F35" s="48">
        <f>VLOOKUP($C$35,[1]!ACHIEV,MATCH(F$11,$E$11:$X$11,0)+2,FALSE)</f>
        <v>8.6958686465615706E-3</v>
      </c>
      <c r="G35" s="48">
        <f>VLOOKUP($C$35,[1]!ACHIEV,MATCH(G$11,$E$11:$X$11,0)+2,FALSE)</f>
        <v>1.7391737293123145E-2</v>
      </c>
      <c r="H35" s="48">
        <f>VLOOKUP($C$35,[1]!ACHIEV,MATCH(H$11,$E$11:$X$11,0)+2,FALSE)</f>
        <v>3.0435540262965514E-2</v>
      </c>
      <c r="I35" s="48">
        <f>VLOOKUP($C$35,[1]!ACHIEV,MATCH(I$11,$E$11:$X$11,0)+2,FALSE)</f>
        <v>4.7344173742390784E-2</v>
      </c>
      <c r="J35" s="48">
        <f>VLOOKUP($C$35,[1]!ACHIEV,MATCH(J$11,$E$11:$X$11,0)+2,FALSE)</f>
        <v>6.6281843239347063E-2</v>
      </c>
      <c r="K35" s="48">
        <f>VLOOKUP($C$35,[1]!ACHIEV,MATCH(K$11,$E$11:$X$11,0)+2,FALSE)</f>
        <v>8.4358709577350838E-2</v>
      </c>
      <c r="L35" s="48">
        <f>VLOOKUP($C$35,[1]!ACHIEV,MATCH(L$11,$E$11:$X$11,0)+2,FALSE)</f>
        <v>9.8418494506909315E-2</v>
      </c>
      <c r="M35" s="48">
        <f>VLOOKUP($C$35,[1]!ACHIEV,MATCH(M$11,$E$11:$X$11,0)+2,FALSE)</f>
        <v>0.10598914793051767</v>
      </c>
      <c r="N35" s="48">
        <f>VLOOKUP($C$35,[1]!ACHIEV,MATCH(N$11,$E$11:$X$11,0)+2,FALSE)</f>
        <v>0.10598914793051767</v>
      </c>
      <c r="O35" s="48">
        <f>VLOOKUP($C$35,[1]!ACHIEV,MATCH(O$11,$E$11:$X$11,0)+2,FALSE)</f>
        <v>9.8923204735149928E-2</v>
      </c>
      <c r="P35" s="48">
        <f>VLOOKUP($C$35,[1]!ACHIEV,MATCH(P$11,$E$11:$X$11,0)+2,FALSE)</f>
        <v>8.655780414325609E-2</v>
      </c>
      <c r="Q35" s="48">
        <f>VLOOKUP($C$35,[1]!ACHIEV,MATCH(Q$11,$E$11:$X$11,0)+2,FALSE)</f>
        <v>7.1282897529740263E-2</v>
      </c>
      <c r="R35" s="48">
        <f>VLOOKUP($C$35,[1]!ACHIEV,MATCH(R$11,$E$11:$X$11,0)+2,FALSE)</f>
        <v>5.5442253634242489E-2</v>
      </c>
      <c r="S35" s="48">
        <f>VLOOKUP($C$35,[1]!ACHIEV,MATCH(S$11,$E$11:$X$11,0)+2,FALSE)</f>
        <v>4.0852186888389319E-2</v>
      </c>
      <c r="T35" s="48">
        <f>VLOOKUP($C$35,[1]!ACHIEV,MATCH(T$11,$E$11:$X$11,0)+2,FALSE)</f>
        <v>2.8596530821872412E-2</v>
      </c>
      <c r="U35" s="48">
        <f>VLOOKUP($C$35,[1]!ACHIEV,MATCH(U$11,$E$11:$X$11,0)+2,FALSE)</f>
        <v>1.9064353881248275E-2</v>
      </c>
      <c r="V35" s="48">
        <f>VLOOKUP($C$35,[1]!ACHIEV,MATCH(V$11,$E$11:$X$11,0)+2,FALSE)</f>
        <v>1.2131861560794377E-2</v>
      </c>
      <c r="W35" s="48">
        <f>VLOOKUP($C$35,[1]!ACHIEV,MATCH(W$11,$E$11:$X$11,0)+2,FALSE)</f>
        <v>7.3846113848314854E-3</v>
      </c>
      <c r="X35" s="48">
        <f>VLOOKUP($C$35,[1]!ACHIEV,MATCH(X$11,$E$11:$X$11,0)+2,FALSE)</f>
        <v>4.3076899744848296E-3</v>
      </c>
      <c r="Y35" s="42"/>
    </row>
    <row r="36" spans="1:25">
      <c r="B36" s="160">
        <f ca="1">VLOOKUP($C$35,[1]!APPLIC,MATCH(C36,BLDGTYP,0)+1,FALSE)</f>
        <v>0</v>
      </c>
      <c r="C36" s="20" t="str">
        <f>C13</f>
        <v>Large Off</v>
      </c>
      <c r="E36" s="159">
        <f t="shared" ref="E36:E48" ca="1" si="4">E13*E$35*$Y$34*$B36</f>
        <v>0</v>
      </c>
      <c r="F36" s="159">
        <f ca="1">(F13)*F$35*$Y$34*$B36</f>
        <v>0</v>
      </c>
      <c r="G36" s="159">
        <f t="shared" ref="G36:X50" ca="1" si="5">(G13)*G$35*$Y$34*$B36</f>
        <v>0</v>
      </c>
      <c r="H36" s="159">
        <f t="shared" ca="1" si="5"/>
        <v>0</v>
      </c>
      <c r="I36" s="159">
        <f t="shared" ca="1" si="5"/>
        <v>0</v>
      </c>
      <c r="J36" s="159">
        <f t="shared" ca="1" si="5"/>
        <v>0</v>
      </c>
      <c r="K36" s="159">
        <f t="shared" ca="1" si="5"/>
        <v>0</v>
      </c>
      <c r="L36" s="159">
        <f t="shared" ca="1" si="5"/>
        <v>0</v>
      </c>
      <c r="M36" s="159">
        <f t="shared" ca="1" si="5"/>
        <v>0</v>
      </c>
      <c r="N36" s="159">
        <f t="shared" ca="1" si="5"/>
        <v>0</v>
      </c>
      <c r="O36" s="159">
        <f t="shared" ca="1" si="5"/>
        <v>0</v>
      </c>
      <c r="P36" s="159">
        <f t="shared" ca="1" si="5"/>
        <v>0</v>
      </c>
      <c r="Q36" s="159">
        <f t="shared" ca="1" si="5"/>
        <v>0</v>
      </c>
      <c r="R36" s="159">
        <f t="shared" ca="1" si="5"/>
        <v>0</v>
      </c>
      <c r="S36" s="159">
        <f t="shared" ca="1" si="5"/>
        <v>0</v>
      </c>
      <c r="T36" s="159">
        <f t="shared" ca="1" si="5"/>
        <v>0</v>
      </c>
      <c r="U36" s="159">
        <f t="shared" ca="1" si="5"/>
        <v>0</v>
      </c>
      <c r="V36" s="159">
        <f t="shared" ca="1" si="5"/>
        <v>0</v>
      </c>
      <c r="W36" s="159">
        <f t="shared" ca="1" si="5"/>
        <v>0</v>
      </c>
      <c r="X36" s="159">
        <f t="shared" ca="1" si="5"/>
        <v>0</v>
      </c>
      <c r="Y36" s="115">
        <f ca="1">X13*$Y$34*B36</f>
        <v>0</v>
      </c>
    </row>
    <row r="37" spans="1:25">
      <c r="B37" s="160">
        <f ca="1">VLOOKUP($C$35,[1]!APPLIC,MATCH(C37,BLDGTYP,0)+1,FALSE)</f>
        <v>9.3666492863930473E-2</v>
      </c>
      <c r="C37" s="20" t="str">
        <f t="shared" ref="C37:C53" si="6">C14</f>
        <v>Medium Off</v>
      </c>
      <c r="E37" s="159">
        <f t="shared" ca="1" si="4"/>
        <v>8.4008632008867837E-2</v>
      </c>
      <c r="F37" s="159">
        <f t="shared" ref="F37:U53" ca="1" si="7">(F14)*F$35*$Y$34*$B37</f>
        <v>0.13165761062158207</v>
      </c>
      <c r="G37" s="159">
        <f t="shared" ca="1" si="7"/>
        <v>0.26252527557943472</v>
      </c>
      <c r="H37" s="159">
        <f t="shared" ca="1" si="7"/>
        <v>0.45804097456721898</v>
      </c>
      <c r="I37" s="159">
        <f t="shared" ca="1" si="7"/>
        <v>0.71037065811213762</v>
      </c>
      <c r="J37" s="159">
        <f t="shared" ca="1" si="7"/>
        <v>0.99153536459292135</v>
      </c>
      <c r="K37" s="159">
        <f t="shared" ca="1" si="7"/>
        <v>1.258168238089818</v>
      </c>
      <c r="L37" s="159">
        <f t="shared" ca="1" si="7"/>
        <v>1.463459355604807</v>
      </c>
      <c r="M37" s="159">
        <f t="shared" ca="1" si="7"/>
        <v>1.571305052733222</v>
      </c>
      <c r="N37" s="159">
        <f t="shared" ca="1" si="7"/>
        <v>1.5665911375750223</v>
      </c>
      <c r="O37" s="159">
        <f t="shared" ca="1" si="7"/>
        <v>1.4577652732181454</v>
      </c>
      <c r="P37" s="159">
        <f t="shared" ca="1" si="7"/>
        <v>1.2717179802236784</v>
      </c>
      <c r="Q37" s="159">
        <f t="shared" ca="1" si="7"/>
        <v>1.0441552687036524</v>
      </c>
      <c r="R37" s="159">
        <f t="shared" ca="1" si="7"/>
        <v>0.80968440225364424</v>
      </c>
      <c r="S37" s="159">
        <f t="shared" ca="1" si="7"/>
        <v>0.59481973087665263</v>
      </c>
      <c r="T37" s="159">
        <f t="shared" ca="1" si="7"/>
        <v>0.41512469017881415</v>
      </c>
      <c r="U37" s="159">
        <f t="shared" ca="1" si="7"/>
        <v>0.27591954407218516</v>
      </c>
      <c r="V37" s="159">
        <f t="shared" ca="1" si="5"/>
        <v>0.17505840891634394</v>
      </c>
      <c r="W37" s="159">
        <f t="shared" ca="1" si="5"/>
        <v>0.10623762050671173</v>
      </c>
      <c r="X37" s="159">
        <f t="shared" ca="1" si="5"/>
        <v>6.1786029459692193E-2</v>
      </c>
      <c r="Y37" s="115">
        <f t="shared" ref="Y37:Y53" ca="1" si="8">X14*$Y$34*B37</f>
        <v>14.343193179096271</v>
      </c>
    </row>
    <row r="38" spans="1:25">
      <c r="B38" s="160">
        <f ca="1">VLOOKUP($C$35,[1]!APPLIC,MATCH(C38,BLDGTYP,0)+1,FALSE)</f>
        <v>0.18093220414775901</v>
      </c>
      <c r="C38" s="20" t="str">
        <f t="shared" si="6"/>
        <v>Small Off</v>
      </c>
      <c r="E38" s="159">
        <f t="shared" ca="1" si="4"/>
        <v>0.15662254200458428</v>
      </c>
      <c r="F38" s="159">
        <f t="shared" ca="1" si="7"/>
        <v>0.24545751021901255</v>
      </c>
      <c r="G38" s="159">
        <f t="shared" ca="1" si="5"/>
        <v>0.4894422753767112</v>
      </c>
      <c r="H38" s="159">
        <f t="shared" ca="1" si="5"/>
        <v>0.85395440996351701</v>
      </c>
      <c r="I38" s="159">
        <f t="shared" ca="1" si="5"/>
        <v>1.3243884060300852</v>
      </c>
      <c r="J38" s="159">
        <f t="shared" ca="1" si="5"/>
        <v>1.8485813371367921</v>
      </c>
      <c r="K38" s="159">
        <f t="shared" ca="1" si="5"/>
        <v>2.3456816639777593</v>
      </c>
      <c r="L38" s="159">
        <f t="shared" ca="1" si="5"/>
        <v>2.7284187221501304</v>
      </c>
      <c r="M38" s="159">
        <f t="shared" ca="1" si="5"/>
        <v>2.9294821941362694</v>
      </c>
      <c r="N38" s="159">
        <f t="shared" ca="1" si="5"/>
        <v>2.9206937475538606</v>
      </c>
      <c r="O38" s="159">
        <f t="shared" ca="1" si="5"/>
        <v>2.7178028885571219</v>
      </c>
      <c r="P38" s="159">
        <f t="shared" ca="1" si="5"/>
        <v>2.370943294905016</v>
      </c>
      <c r="Q38" s="159">
        <f t="shared" ca="1" si="5"/>
        <v>1.9466839123696587</v>
      </c>
      <c r="R38" s="159">
        <f t="shared" ca="1" si="5"/>
        <v>1.5095452249364294</v>
      </c>
      <c r="S38" s="159">
        <f t="shared" ca="1" si="5"/>
        <v>1.1089595920875126</v>
      </c>
      <c r="T38" s="159">
        <f t="shared" ca="1" si="5"/>
        <v>0.77394289931787208</v>
      </c>
      <c r="U38" s="159">
        <f t="shared" ca="1" si="5"/>
        <v>0.51441404707994565</v>
      </c>
      <c r="V38" s="159">
        <f t="shared" ca="1" si="5"/>
        <v>0.32637233041554059</v>
      </c>
      <c r="W38" s="159">
        <f t="shared" ca="1" si="5"/>
        <v>0.19806543425826925</v>
      </c>
      <c r="X38" s="159">
        <f t="shared" ca="1" si="5"/>
        <v>0.11519155547403299</v>
      </c>
      <c r="Y38" s="115">
        <f t="shared" ca="1" si="8"/>
        <v>26.740911290350954</v>
      </c>
    </row>
    <row r="39" spans="1:25">
      <c r="B39" s="160">
        <f ca="1">VLOOKUP($C$35,[1]!APPLIC,MATCH(C39,BLDGTYP,0)+1,FALSE)</f>
        <v>0</v>
      </c>
      <c r="C39" s="20" t="str">
        <f t="shared" si="6"/>
        <v>XLarge Ret</v>
      </c>
      <c r="E39" s="159">
        <f t="shared" ca="1" si="4"/>
        <v>0</v>
      </c>
      <c r="F39" s="159">
        <f t="shared" ca="1" si="7"/>
        <v>0</v>
      </c>
      <c r="G39" s="159">
        <f t="shared" ca="1" si="5"/>
        <v>0</v>
      </c>
      <c r="H39" s="159">
        <f t="shared" ca="1" si="5"/>
        <v>0</v>
      </c>
      <c r="I39" s="159">
        <f t="shared" ca="1" si="5"/>
        <v>0</v>
      </c>
      <c r="J39" s="159">
        <f t="shared" ca="1" si="5"/>
        <v>0</v>
      </c>
      <c r="K39" s="159">
        <f t="shared" ca="1" si="5"/>
        <v>0</v>
      </c>
      <c r="L39" s="159">
        <f t="shared" ca="1" si="5"/>
        <v>0</v>
      </c>
      <c r="M39" s="159">
        <f t="shared" ca="1" si="5"/>
        <v>0</v>
      </c>
      <c r="N39" s="159">
        <f t="shared" ca="1" si="5"/>
        <v>0</v>
      </c>
      <c r="O39" s="159">
        <f t="shared" ca="1" si="5"/>
        <v>0</v>
      </c>
      <c r="P39" s="159">
        <f t="shared" ca="1" si="5"/>
        <v>0</v>
      </c>
      <c r="Q39" s="159">
        <f t="shared" ca="1" si="5"/>
        <v>0</v>
      </c>
      <c r="R39" s="159">
        <f t="shared" ca="1" si="5"/>
        <v>0</v>
      </c>
      <c r="S39" s="159">
        <f t="shared" ca="1" si="5"/>
        <v>0</v>
      </c>
      <c r="T39" s="159">
        <f t="shared" ca="1" si="5"/>
        <v>0</v>
      </c>
      <c r="U39" s="159">
        <f t="shared" ca="1" si="5"/>
        <v>0</v>
      </c>
      <c r="V39" s="159">
        <f t="shared" ca="1" si="5"/>
        <v>0</v>
      </c>
      <c r="W39" s="159">
        <f t="shared" ca="1" si="5"/>
        <v>0</v>
      </c>
      <c r="X39" s="159">
        <f t="shared" ca="1" si="5"/>
        <v>0</v>
      </c>
      <c r="Y39" s="115">
        <f t="shared" ca="1" si="8"/>
        <v>0</v>
      </c>
    </row>
    <row r="40" spans="1:25">
      <c r="B40" s="160">
        <f ca="1">VLOOKUP($C$35,[1]!APPLIC,MATCH(C40,BLDGTYP,0)+1,FALSE)</f>
        <v>0</v>
      </c>
      <c r="C40" s="20" t="str">
        <f t="shared" si="6"/>
        <v>Large Ret</v>
      </c>
      <c r="E40" s="159">
        <f t="shared" ca="1" si="4"/>
        <v>0</v>
      </c>
      <c r="F40" s="159">
        <f t="shared" ca="1" si="7"/>
        <v>0</v>
      </c>
      <c r="G40" s="159">
        <f t="shared" ca="1" si="5"/>
        <v>0</v>
      </c>
      <c r="H40" s="159">
        <f t="shared" ca="1" si="5"/>
        <v>0</v>
      </c>
      <c r="I40" s="159">
        <f t="shared" ca="1" si="5"/>
        <v>0</v>
      </c>
      <c r="J40" s="159">
        <f t="shared" ca="1" si="5"/>
        <v>0</v>
      </c>
      <c r="K40" s="159">
        <f t="shared" ca="1" si="5"/>
        <v>0</v>
      </c>
      <c r="L40" s="159">
        <f t="shared" ca="1" si="5"/>
        <v>0</v>
      </c>
      <c r="M40" s="159">
        <f t="shared" ca="1" si="5"/>
        <v>0</v>
      </c>
      <c r="N40" s="159">
        <f t="shared" ca="1" si="5"/>
        <v>0</v>
      </c>
      <c r="O40" s="159">
        <f t="shared" ca="1" si="5"/>
        <v>0</v>
      </c>
      <c r="P40" s="159">
        <f t="shared" ca="1" si="5"/>
        <v>0</v>
      </c>
      <c r="Q40" s="159">
        <f t="shared" ca="1" si="5"/>
        <v>0</v>
      </c>
      <c r="R40" s="159">
        <f t="shared" ca="1" si="5"/>
        <v>0</v>
      </c>
      <c r="S40" s="159">
        <f t="shared" ca="1" si="5"/>
        <v>0</v>
      </c>
      <c r="T40" s="159">
        <f t="shared" ca="1" si="5"/>
        <v>0</v>
      </c>
      <c r="U40" s="159">
        <f t="shared" ca="1" si="5"/>
        <v>0</v>
      </c>
      <c r="V40" s="159">
        <f t="shared" ca="1" si="5"/>
        <v>0</v>
      </c>
      <c r="W40" s="159">
        <f t="shared" ca="1" si="5"/>
        <v>0</v>
      </c>
      <c r="X40" s="159">
        <f t="shared" ca="1" si="5"/>
        <v>0</v>
      </c>
      <c r="Y40" s="115">
        <f t="shared" ca="1" si="8"/>
        <v>0</v>
      </c>
    </row>
    <row r="41" spans="1:25">
      <c r="B41" s="160">
        <f ca="1">VLOOKUP($C$35,[1]!APPLIC,MATCH(C41,BLDGTYP,0)+1,FALSE)</f>
        <v>0.1845720316176401</v>
      </c>
      <c r="C41" s="20" t="str">
        <f t="shared" si="6"/>
        <v>Medium Ret</v>
      </c>
      <c r="E41" s="159">
        <f t="shared" ca="1" si="4"/>
        <v>8.4286940737644769E-2</v>
      </c>
      <c r="F41" s="159">
        <f t="shared" ca="1" si="7"/>
        <v>0.13188178768858588</v>
      </c>
      <c r="G41" s="159">
        <f t="shared" ca="1" si="5"/>
        <v>0.26255026293043682</v>
      </c>
      <c r="H41" s="159">
        <f t="shared" ca="1" si="5"/>
        <v>0.45734943051167459</v>
      </c>
      <c r="I41" s="159">
        <f t="shared" ca="1" si="5"/>
        <v>0.70815985820427663</v>
      </c>
      <c r="J41" s="159">
        <f t="shared" ca="1" si="5"/>
        <v>0.98686325199915115</v>
      </c>
      <c r="K41" s="159">
        <f t="shared" ca="1" si="5"/>
        <v>1.2502301395053976</v>
      </c>
      <c r="L41" s="159">
        <f t="shared" ca="1" si="5"/>
        <v>1.4518922610076184</v>
      </c>
      <c r="M41" s="159">
        <f t="shared" ca="1" si="5"/>
        <v>1.5563838301921349</v>
      </c>
      <c r="N41" s="159">
        <f t="shared" ca="1" si="5"/>
        <v>1.5492244645732511</v>
      </c>
      <c r="O41" s="159">
        <f t="shared" ca="1" si="5"/>
        <v>1.4392914965671346</v>
      </c>
      <c r="P41" s="159">
        <f t="shared" ca="1" si="5"/>
        <v>1.2535869112225586</v>
      </c>
      <c r="Q41" s="159">
        <f t="shared" ca="1" si="5"/>
        <v>1.0276168094137104</v>
      </c>
      <c r="R41" s="159">
        <f t="shared" ca="1" si="5"/>
        <v>0.79558093384809525</v>
      </c>
      <c r="S41" s="159">
        <f t="shared" ca="1" si="5"/>
        <v>0.58352092956492363</v>
      </c>
      <c r="T41" s="159">
        <f t="shared" ca="1" si="5"/>
        <v>0.40658571330224597</v>
      </c>
      <c r="U41" s="159">
        <f t="shared" ca="1" si="5"/>
        <v>0.26981027934737029</v>
      </c>
      <c r="V41" s="159">
        <f t="shared" ca="1" si="5"/>
        <v>0.17090764222151003</v>
      </c>
      <c r="W41" s="159">
        <f t="shared" ca="1" si="5"/>
        <v>0.10355219734530938</v>
      </c>
      <c r="X41" s="159">
        <f t="shared" ca="1" si="5"/>
        <v>6.0127583388551037E-2</v>
      </c>
      <c r="Y41" s="115">
        <f t="shared" ca="1" si="8"/>
        <v>13.95819656119563</v>
      </c>
    </row>
    <row r="42" spans="1:25">
      <c r="B42" s="160">
        <f ca="1">VLOOKUP($C$35,[1]!APPLIC,MATCH(C42,BLDGTYP,0)+1,FALSE)</f>
        <v>0.23278079179476083</v>
      </c>
      <c r="C42" s="20" t="str">
        <f t="shared" si="6"/>
        <v>Small Ret</v>
      </c>
      <c r="E42" s="159">
        <f t="shared" ca="1" si="4"/>
        <v>0.1198355251646943</v>
      </c>
      <c r="F42" s="159">
        <f t="shared" ca="1" si="7"/>
        <v>0.18750381908524841</v>
      </c>
      <c r="G42" s="159">
        <f t="shared" ca="1" si="5"/>
        <v>0.37328260303491262</v>
      </c>
      <c r="H42" s="159">
        <f t="shared" ca="1" si="5"/>
        <v>0.65023963035666621</v>
      </c>
      <c r="I42" s="159">
        <f t="shared" ca="1" si="5"/>
        <v>1.0068310436442618</v>
      </c>
      <c r="J42" s="159">
        <f t="shared" ca="1" si="5"/>
        <v>1.4030794691808965</v>
      </c>
      <c r="K42" s="159">
        <f t="shared" ca="1" si="5"/>
        <v>1.7775231137015732</v>
      </c>
      <c r="L42" s="159">
        <f t="shared" ca="1" si="5"/>
        <v>2.0642375919416374</v>
      </c>
      <c r="M42" s="159">
        <f t="shared" ca="1" si="5"/>
        <v>2.2127991835586052</v>
      </c>
      <c r="N42" s="159">
        <f t="shared" ca="1" si="5"/>
        <v>2.2026203073142354</v>
      </c>
      <c r="O42" s="159">
        <f t="shared" ca="1" si="5"/>
        <v>2.0463223703072191</v>
      </c>
      <c r="P42" s="159">
        <f t="shared" ca="1" si="5"/>
        <v>1.7822956264783283</v>
      </c>
      <c r="Q42" s="159">
        <f t="shared" ca="1" si="5"/>
        <v>1.4610211136677274</v>
      </c>
      <c r="R42" s="159">
        <f t="shared" ca="1" si="5"/>
        <v>1.1311225462015559</v>
      </c>
      <c r="S42" s="159">
        <f t="shared" ca="1" si="5"/>
        <v>0.82962480814981299</v>
      </c>
      <c r="T42" s="159">
        <f t="shared" ca="1" si="5"/>
        <v>0.57806597382262448</v>
      </c>
      <c r="U42" s="159">
        <f t="shared" ca="1" si="5"/>
        <v>0.38360458022869354</v>
      </c>
      <c r="V42" s="159">
        <f t="shared" ca="1" si="5"/>
        <v>0.24298909037431773</v>
      </c>
      <c r="W42" s="159">
        <f t="shared" ca="1" si="5"/>
        <v>0.14722603338349566</v>
      </c>
      <c r="X42" s="159">
        <f t="shared" ca="1" si="5"/>
        <v>8.5486796284122701E-2</v>
      </c>
      <c r="Y42" s="115">
        <f t="shared" ca="1" si="8"/>
        <v>19.845159886267428</v>
      </c>
    </row>
    <row r="43" spans="1:25">
      <c r="B43" s="160">
        <f ca="1">VLOOKUP($C$35,[1]!APPLIC,MATCH(C43,BLDGTYP,0)+1,FALSE)</f>
        <v>3.7519732135274744E-4</v>
      </c>
      <c r="C43" s="20" t="str">
        <f t="shared" si="6"/>
        <v>School K-12</v>
      </c>
      <c r="E43" s="159">
        <f t="shared" ca="1" si="4"/>
        <v>4.2539630338262727E-4</v>
      </c>
      <c r="F43" s="159">
        <f t="shared" ca="1" si="7"/>
        <v>6.6594190177542676E-4</v>
      </c>
      <c r="G43" s="159">
        <f t="shared" ca="1" si="5"/>
        <v>1.3264230799562955E-3</v>
      </c>
      <c r="H43" s="159">
        <f t="shared" ca="1" si="5"/>
        <v>2.3117233043248317E-3</v>
      </c>
      <c r="I43" s="159">
        <f t="shared" ca="1" si="5"/>
        <v>3.5812703714310432E-3</v>
      </c>
      <c r="J43" s="159">
        <f t="shared" ca="1" si="5"/>
        <v>4.993222028071443E-3</v>
      </c>
      <c r="K43" s="159">
        <f t="shared" ca="1" si="5"/>
        <v>6.3289543135080844E-3</v>
      </c>
      <c r="L43" s="159">
        <f t="shared" ca="1" si="5"/>
        <v>7.3535065342931524E-3</v>
      </c>
      <c r="M43" s="159">
        <f t="shared" ca="1" si="5"/>
        <v>7.8866923234642804E-3</v>
      </c>
      <c r="N43" s="159">
        <f t="shared" ca="1" si="5"/>
        <v>7.8543568849380758E-3</v>
      </c>
      <c r="O43" s="159">
        <f t="shared" ca="1" si="5"/>
        <v>7.3006770869291819E-3</v>
      </c>
      <c r="P43" s="159">
        <f t="shared" ca="1" si="5"/>
        <v>6.3619012720136691E-3</v>
      </c>
      <c r="Q43" s="159">
        <f t="shared" ca="1" si="5"/>
        <v>5.217732039716338E-3</v>
      </c>
      <c r="R43" s="159">
        <f t="shared" ca="1" si="5"/>
        <v>4.0415972631638371E-3</v>
      </c>
      <c r="S43" s="159">
        <f t="shared" ca="1" si="5"/>
        <v>2.965809157967804E-3</v>
      </c>
      <c r="T43" s="159">
        <f t="shared" ca="1" si="5"/>
        <v>2.0675545382940873E-3</v>
      </c>
      <c r="U43" s="159">
        <f t="shared" ca="1" si="5"/>
        <v>1.3727183764580544E-3</v>
      </c>
      <c r="V43" s="159">
        <f t="shared" ca="1" si="5"/>
        <v>8.699665107092774E-4</v>
      </c>
      <c r="W43" s="159">
        <f t="shared" ca="1" si="5"/>
        <v>5.2737369879197289E-4</v>
      </c>
      <c r="X43" s="159">
        <f t="shared" ca="1" si="5"/>
        <v>3.063733555323589E-4</v>
      </c>
      <c r="Y43" s="115">
        <f t="shared" ca="1" si="8"/>
        <v>7.1122424628294892E-2</v>
      </c>
    </row>
    <row r="44" spans="1:25">
      <c r="B44" s="160">
        <f ca="1">VLOOKUP($C$35,[1]!APPLIC,MATCH(C44,BLDGTYP,0)+1,FALSE)</f>
        <v>0</v>
      </c>
      <c r="C44" s="20" t="str">
        <f t="shared" si="6"/>
        <v>University</v>
      </c>
      <c r="E44" s="159">
        <f t="shared" ca="1" si="4"/>
        <v>0</v>
      </c>
      <c r="F44" s="159">
        <f t="shared" ca="1" si="7"/>
        <v>0</v>
      </c>
      <c r="G44" s="159">
        <f t="shared" ca="1" si="5"/>
        <v>0</v>
      </c>
      <c r="H44" s="159">
        <f t="shared" ca="1" si="5"/>
        <v>0</v>
      </c>
      <c r="I44" s="159">
        <f t="shared" ca="1" si="5"/>
        <v>0</v>
      </c>
      <c r="J44" s="159">
        <f t="shared" ca="1" si="5"/>
        <v>0</v>
      </c>
      <c r="K44" s="159">
        <f t="shared" ca="1" si="5"/>
        <v>0</v>
      </c>
      <c r="L44" s="159">
        <f t="shared" ca="1" si="5"/>
        <v>0</v>
      </c>
      <c r="M44" s="159">
        <f t="shared" ca="1" si="5"/>
        <v>0</v>
      </c>
      <c r="N44" s="159">
        <f t="shared" ca="1" si="5"/>
        <v>0</v>
      </c>
      <c r="O44" s="159">
        <f t="shared" ca="1" si="5"/>
        <v>0</v>
      </c>
      <c r="P44" s="159">
        <f t="shared" ca="1" si="5"/>
        <v>0</v>
      </c>
      <c r="Q44" s="159">
        <f t="shared" ca="1" si="5"/>
        <v>0</v>
      </c>
      <c r="R44" s="159">
        <f t="shared" ca="1" si="5"/>
        <v>0</v>
      </c>
      <c r="S44" s="159">
        <f t="shared" ca="1" si="5"/>
        <v>0</v>
      </c>
      <c r="T44" s="159">
        <f t="shared" ca="1" si="5"/>
        <v>0</v>
      </c>
      <c r="U44" s="159">
        <f t="shared" ca="1" si="5"/>
        <v>0</v>
      </c>
      <c r="V44" s="159">
        <f t="shared" ca="1" si="5"/>
        <v>0</v>
      </c>
      <c r="W44" s="159">
        <f t="shared" ca="1" si="5"/>
        <v>0</v>
      </c>
      <c r="X44" s="159">
        <f t="shared" ca="1" si="5"/>
        <v>0</v>
      </c>
      <c r="Y44" s="115">
        <f t="shared" ca="1" si="8"/>
        <v>0</v>
      </c>
    </row>
    <row r="45" spans="1:25">
      <c r="B45" s="196">
        <f ca="1">VLOOKUP($C$35,[1]!APPLIC,MATCH(C45,BLDGTYP,0)+1,FALSE)</f>
        <v>4.0847109948506629E-3</v>
      </c>
      <c r="C45" s="20" t="str">
        <f t="shared" si="6"/>
        <v>Warehouse</v>
      </c>
      <c r="E45" s="159">
        <f t="shared" ca="1" si="4"/>
        <v>8.618283045688728E-3</v>
      </c>
      <c r="F45" s="159">
        <f t="shared" ca="1" si="7"/>
        <v>1.3497016587384907E-2</v>
      </c>
      <c r="G45" s="159">
        <f t="shared" ca="1" si="5"/>
        <v>2.6894155252023173E-2</v>
      </c>
      <c r="H45" s="159">
        <f t="shared" ca="1" si="5"/>
        <v>4.6890632035783711E-2</v>
      </c>
      <c r="I45" s="159">
        <f t="shared" ca="1" si="5"/>
        <v>7.267110152905755E-2</v>
      </c>
      <c r="J45" s="159">
        <f t="shared" ca="1" si="5"/>
        <v>0.10136310583476001</v>
      </c>
      <c r="K45" s="159">
        <f t="shared" ca="1" si="5"/>
        <v>0.1285302611640364</v>
      </c>
      <c r="L45" s="159">
        <f t="shared" ca="1" si="5"/>
        <v>0.14939714906401769</v>
      </c>
      <c r="M45" s="159">
        <f t="shared" ca="1" si="5"/>
        <v>0.16029394727497925</v>
      </c>
      <c r="N45" s="159">
        <f t="shared" ca="1" si="5"/>
        <v>0.15970085967006184</v>
      </c>
      <c r="O45" s="159">
        <f t="shared" ca="1" si="5"/>
        <v>0.14850263538999722</v>
      </c>
      <c r="P45" s="159">
        <f t="shared" ca="1" si="5"/>
        <v>0.12945902868417233</v>
      </c>
      <c r="Q45" s="159">
        <f t="shared" ca="1" si="5"/>
        <v>0.10621884846426888</v>
      </c>
      <c r="R45" s="159">
        <f t="shared" ca="1" si="5"/>
        <v>8.2308985674962046E-2</v>
      </c>
      <c r="S45" s="159">
        <f t="shared" ca="1" si="5"/>
        <v>6.0424325999553094E-2</v>
      </c>
      <c r="T45" s="159">
        <f t="shared" ca="1" si="5"/>
        <v>4.2140529195348157E-2</v>
      </c>
      <c r="U45" s="159">
        <f t="shared" ca="1" si="5"/>
        <v>2.7989739491550248E-2</v>
      </c>
      <c r="V45" s="159">
        <f t="shared" ca="1" si="5"/>
        <v>1.7745749289820083E-2</v>
      </c>
      <c r="W45" s="159">
        <f t="shared" ca="1" si="5"/>
        <v>1.0761793923664029E-2</v>
      </c>
      <c r="X45" s="159">
        <f t="shared" ca="1" si="5"/>
        <v>6.2544855835851461E-3</v>
      </c>
      <c r="Y45" s="115">
        <f t="shared" ca="1" si="8"/>
        <v>1.4519349397546049</v>
      </c>
    </row>
    <row r="46" spans="1:25">
      <c r="B46" s="160">
        <f ca="1">VLOOKUP($C$35,[1]!APPLIC,MATCH(C46,BLDGTYP,0)+1,FALSE)</f>
        <v>0</v>
      </c>
      <c r="C46" s="20" t="str">
        <f t="shared" si="6"/>
        <v>Supermarket</v>
      </c>
      <c r="E46" s="159">
        <f t="shared" ca="1" si="4"/>
        <v>0</v>
      </c>
      <c r="F46" s="159">
        <f t="shared" ca="1" si="7"/>
        <v>0</v>
      </c>
      <c r="G46" s="159">
        <f t="shared" ca="1" si="5"/>
        <v>0</v>
      </c>
      <c r="H46" s="159">
        <f t="shared" ca="1" si="5"/>
        <v>0</v>
      </c>
      <c r="I46" s="159">
        <f t="shared" ca="1" si="5"/>
        <v>0</v>
      </c>
      <c r="J46" s="159">
        <f t="shared" ca="1" si="5"/>
        <v>0</v>
      </c>
      <c r="K46" s="159">
        <f t="shared" ca="1" si="5"/>
        <v>0</v>
      </c>
      <c r="L46" s="159">
        <f t="shared" ca="1" si="5"/>
        <v>0</v>
      </c>
      <c r="M46" s="159">
        <f t="shared" ca="1" si="5"/>
        <v>0</v>
      </c>
      <c r="N46" s="159">
        <f t="shared" ca="1" si="5"/>
        <v>0</v>
      </c>
      <c r="O46" s="159">
        <f t="shared" ca="1" si="5"/>
        <v>0</v>
      </c>
      <c r="P46" s="159">
        <f t="shared" ca="1" si="5"/>
        <v>0</v>
      </c>
      <c r="Q46" s="159">
        <f t="shared" ca="1" si="5"/>
        <v>0</v>
      </c>
      <c r="R46" s="159">
        <f t="shared" ca="1" si="5"/>
        <v>0</v>
      </c>
      <c r="S46" s="159">
        <f t="shared" ca="1" si="5"/>
        <v>0</v>
      </c>
      <c r="T46" s="159">
        <f t="shared" ca="1" si="5"/>
        <v>0</v>
      </c>
      <c r="U46" s="159">
        <f t="shared" ca="1" si="5"/>
        <v>0</v>
      </c>
      <c r="V46" s="159">
        <f t="shared" ca="1" si="5"/>
        <v>0</v>
      </c>
      <c r="W46" s="159">
        <f t="shared" ca="1" si="5"/>
        <v>0</v>
      </c>
      <c r="X46" s="159">
        <f t="shared" ca="1" si="5"/>
        <v>0</v>
      </c>
      <c r="Y46" s="115">
        <f t="shared" ca="1" si="8"/>
        <v>0</v>
      </c>
    </row>
    <row r="47" spans="1:25">
      <c r="B47" s="160">
        <f ca="1">VLOOKUP($C$35,[1]!APPLIC,MATCH(C47,BLDGTYP,0)+1,FALSE)</f>
        <v>5.4746597404996745E-2</v>
      </c>
      <c r="C47" s="20" t="str">
        <f t="shared" si="6"/>
        <v>MiniMart</v>
      </c>
      <c r="E47" s="159">
        <f t="shared" ca="1" si="4"/>
        <v>5.7899021732211939E-3</v>
      </c>
      <c r="F47" s="159">
        <f t="shared" ca="1" si="7"/>
        <v>9.058231193365348E-3</v>
      </c>
      <c r="G47" s="159">
        <f t="shared" ca="1" si="5"/>
        <v>1.8030952684265335E-2</v>
      </c>
      <c r="H47" s="159">
        <f t="shared" ca="1" si="5"/>
        <v>3.1405231528292318E-2</v>
      </c>
      <c r="I47" s="159">
        <f t="shared" ca="1" si="5"/>
        <v>4.8621998188522531E-2</v>
      </c>
      <c r="J47" s="159">
        <f t="shared" ca="1" si="5"/>
        <v>6.7749503299901759E-2</v>
      </c>
      <c r="K47" s="159">
        <f t="shared" ca="1" si="5"/>
        <v>8.581965082005158E-2</v>
      </c>
      <c r="L47" s="159">
        <f t="shared" ca="1" si="5"/>
        <v>9.9650345746211094E-2</v>
      </c>
      <c r="M47" s="159">
        <f t="shared" ca="1" si="5"/>
        <v>0.10680922658461887</v>
      </c>
      <c r="N47" s="159">
        <f t="shared" ca="1" si="5"/>
        <v>0.10630508703513947</v>
      </c>
      <c r="O47" s="159">
        <f t="shared" ca="1" si="5"/>
        <v>9.8749771889378127E-2</v>
      </c>
      <c r="P47" s="159">
        <f t="shared" ca="1" si="5"/>
        <v>8.5998213845302651E-2</v>
      </c>
      <c r="Q47" s="159">
        <f t="shared" ca="1" si="5"/>
        <v>7.0487778344902288E-2</v>
      </c>
      <c r="R47" s="159">
        <f t="shared" ca="1" si="5"/>
        <v>5.456505913531122E-2</v>
      </c>
      <c r="S47" s="159">
        <f t="shared" ca="1" si="5"/>
        <v>4.0016061515089359E-2</v>
      </c>
      <c r="T47" s="159">
        <f t="shared" ca="1" si="5"/>
        <v>2.7879029993316599E-2</v>
      </c>
      <c r="U47" s="159">
        <f t="shared" ca="1" si="5"/>
        <v>1.8498293981165429E-2</v>
      </c>
      <c r="V47" s="159">
        <f t="shared" ca="1" si="5"/>
        <v>1.1716079475910956E-2</v>
      </c>
      <c r="W47" s="159">
        <f t="shared" ca="1" si="5"/>
        <v>7.097865831782086E-3</v>
      </c>
      <c r="X47" s="159">
        <f t="shared" ca="1" si="5"/>
        <v>4.1208789446158488E-3</v>
      </c>
      <c r="Y47" s="115">
        <f t="shared" ca="1" si="8"/>
        <v>0.95663313029129438</v>
      </c>
    </row>
    <row r="48" spans="1:25">
      <c r="B48" s="160">
        <f ca="1">VLOOKUP($C$35,[1]!APPLIC,MATCH(C48,BLDGTYP,0)+1,FALSE)</f>
        <v>2.9347519170761286E-2</v>
      </c>
      <c r="C48" s="20" t="str">
        <f t="shared" si="6"/>
        <v>Restaurant</v>
      </c>
      <c r="E48" s="159">
        <f t="shared" ca="1" si="4"/>
        <v>7.1139741865199049E-3</v>
      </c>
      <c r="F48" s="159">
        <f t="shared" ca="1" si="7"/>
        <v>1.1129725677088509E-2</v>
      </c>
      <c r="G48" s="159">
        <f t="shared" ca="1" si="5"/>
        <v>2.2154386743785306E-2</v>
      </c>
      <c r="H48" s="159">
        <f t="shared" ca="1" si="5"/>
        <v>3.8587181567120633E-2</v>
      </c>
      <c r="I48" s="159">
        <f t="shared" ca="1" si="5"/>
        <v>5.9741188997970367E-2</v>
      </c>
      <c r="J48" s="159">
        <f t="shared" ca="1" si="5"/>
        <v>8.32428948202599E-2</v>
      </c>
      <c r="K48" s="159">
        <f t="shared" ca="1" si="5"/>
        <v>0.10544543972671966</v>
      </c>
      <c r="L48" s="159">
        <f t="shared" ca="1" si="5"/>
        <v>0.12243902679307779</v>
      </c>
      <c r="M48" s="159">
        <f t="shared" ca="1" si="5"/>
        <v>0.13123504647789244</v>
      </c>
      <c r="N48" s="159">
        <f t="shared" ca="1" si="5"/>
        <v>0.13061561705851685</v>
      </c>
      <c r="O48" s="159">
        <f t="shared" ca="1" si="5"/>
        <v>0.12133250392293404</v>
      </c>
      <c r="P48" s="159">
        <f t="shared" ca="1" si="5"/>
        <v>0.10566483769136548</v>
      </c>
      <c r="Q48" s="159">
        <f t="shared" ca="1" si="5"/>
        <v>8.6607376188498245E-2</v>
      </c>
      <c r="R48" s="159">
        <f t="shared" ca="1" si="5"/>
        <v>6.7043347290024494E-2</v>
      </c>
      <c r="S48" s="159">
        <f t="shared" ca="1" si="5"/>
        <v>4.916719145639057E-2</v>
      </c>
      <c r="T48" s="159">
        <f t="shared" ca="1" si="5"/>
        <v>3.4254585618901351E-2</v>
      </c>
      <c r="U48" s="159">
        <f t="shared" ca="1" si="5"/>
        <v>2.2728602649853429E-2</v>
      </c>
      <c r="V48" s="159">
        <f t="shared" ca="1" si="5"/>
        <v>1.4395387774311192E-2</v>
      </c>
      <c r="W48" s="159">
        <f t="shared" ca="1" si="5"/>
        <v>8.7210513746188538E-3</v>
      </c>
      <c r="X48" s="159">
        <f t="shared" ca="1" si="5"/>
        <v>5.0632680070759745E-3</v>
      </c>
      <c r="Y48" s="115">
        <f t="shared" ca="1" si="8"/>
        <v>1.1754021382844544</v>
      </c>
    </row>
    <row r="49" spans="1:80">
      <c r="B49" s="160">
        <f ca="1">VLOOKUP($C$35,[1]!APPLIC,MATCH(C49,BLDGTYP,0)+1,FALSE)</f>
        <v>4.3510047797893039E-2</v>
      </c>
      <c r="C49" s="20" t="str">
        <f t="shared" si="6"/>
        <v>Lodging</v>
      </c>
      <c r="E49" s="159">
        <f t="shared" ref="E49:E53" ca="1" si="9">E26*E$35*$Y$34*$B49</f>
        <v>3.4812190514889485E-2</v>
      </c>
      <c r="F49" s="159">
        <f t="shared" ca="1" si="7"/>
        <v>5.4590200586169431E-2</v>
      </c>
      <c r="G49" s="159">
        <f t="shared" ca="1" si="5"/>
        <v>0.10891836820952527</v>
      </c>
      <c r="H49" s="159">
        <f t="shared" ca="1" si="5"/>
        <v>0.1901496872201893</v>
      </c>
      <c r="I49" s="159">
        <f t="shared" ca="1" si="5"/>
        <v>0.29507851017689457</v>
      </c>
      <c r="J49" s="159">
        <f t="shared" ca="1" si="5"/>
        <v>0.4121184504534578</v>
      </c>
      <c r="K49" s="159">
        <f t="shared" ca="1" si="5"/>
        <v>0.52325555694665227</v>
      </c>
      <c r="L49" s="159">
        <f t="shared" ca="1" si="5"/>
        <v>0.60899970087831046</v>
      </c>
      <c r="M49" s="159">
        <f t="shared" ca="1" si="5"/>
        <v>0.65427180171898702</v>
      </c>
      <c r="N49" s="159">
        <f t="shared" ca="1" si="5"/>
        <v>0.65270154939486147</v>
      </c>
      <c r="O49" s="159">
        <f t="shared" ca="1" si="5"/>
        <v>0.60772606129789353</v>
      </c>
      <c r="P49" s="159">
        <f t="shared" ca="1" si="5"/>
        <v>0.53048407890693072</v>
      </c>
      <c r="Q49" s="159">
        <f t="shared" ca="1" si="5"/>
        <v>0.43582075527327957</v>
      </c>
      <c r="R49" s="159">
        <f t="shared" ca="1" si="5"/>
        <v>0.33815816646937441</v>
      </c>
      <c r="S49" s="159">
        <f t="shared" ca="1" si="5"/>
        <v>0.24857116927252021</v>
      </c>
      <c r="T49" s="159">
        <f t="shared" ca="1" si="5"/>
        <v>0.17358221892638565</v>
      </c>
      <c r="U49" s="159">
        <f t="shared" ca="1" si="5"/>
        <v>0.11544374773397489</v>
      </c>
      <c r="V49" s="159">
        <f t="shared" ca="1" si="5"/>
        <v>7.328788901599044E-2</v>
      </c>
      <c r="W49" s="159">
        <f t="shared" ca="1" si="5"/>
        <v>4.4502955354475932E-2</v>
      </c>
      <c r="X49" s="159">
        <f t="shared" ca="1" si="5"/>
        <v>2.589775315261347E-2</v>
      </c>
      <c r="Y49" s="115">
        <f t="shared" ca="1" si="8"/>
        <v>6.0119816667425479</v>
      </c>
    </row>
    <row r="50" spans="1:80">
      <c r="B50" s="160">
        <f ca="1">VLOOKUP($C$35,[1]!APPLIC,MATCH(C50,BLDGTYP,0)+1,FALSE)</f>
        <v>0</v>
      </c>
      <c r="C50" s="20" t="str">
        <f t="shared" si="6"/>
        <v>Hospital</v>
      </c>
      <c r="E50" s="159">
        <f t="shared" ca="1" si="9"/>
        <v>0</v>
      </c>
      <c r="F50" s="159">
        <f t="shared" ca="1" si="7"/>
        <v>0</v>
      </c>
      <c r="G50" s="159">
        <f t="shared" ca="1" si="5"/>
        <v>0</v>
      </c>
      <c r="H50" s="159">
        <f t="shared" ca="1" si="5"/>
        <v>0</v>
      </c>
      <c r="I50" s="159">
        <f t="shared" ca="1" si="5"/>
        <v>0</v>
      </c>
      <c r="J50" s="159">
        <f t="shared" ca="1" si="5"/>
        <v>0</v>
      </c>
      <c r="K50" s="159">
        <f t="shared" ca="1" si="5"/>
        <v>0</v>
      </c>
      <c r="L50" s="159">
        <f t="shared" ca="1" si="5"/>
        <v>0</v>
      </c>
      <c r="M50" s="159">
        <f t="shared" ca="1" si="5"/>
        <v>0</v>
      </c>
      <c r="N50" s="159">
        <f t="shared" ca="1" si="5"/>
        <v>0</v>
      </c>
      <c r="O50" s="159">
        <f t="shared" ca="1" si="5"/>
        <v>0</v>
      </c>
      <c r="P50" s="159">
        <f t="shared" ca="1" si="5"/>
        <v>0</v>
      </c>
      <c r="Q50" s="159">
        <f t="shared" ca="1" si="5"/>
        <v>0</v>
      </c>
      <c r="R50" s="159">
        <f t="shared" ca="1" si="5"/>
        <v>0</v>
      </c>
      <c r="S50" s="159">
        <f t="shared" ca="1" si="5"/>
        <v>0</v>
      </c>
      <c r="T50" s="159">
        <f t="shared" ca="1" si="5"/>
        <v>0</v>
      </c>
      <c r="U50" s="159">
        <f t="shared" ca="1" si="5"/>
        <v>0</v>
      </c>
      <c r="V50" s="159">
        <f t="shared" ca="1" si="5"/>
        <v>0</v>
      </c>
      <c r="W50" s="159">
        <f t="shared" ca="1" si="5"/>
        <v>0</v>
      </c>
      <c r="X50" s="159">
        <f t="shared" ca="1" si="5"/>
        <v>0</v>
      </c>
      <c r="Y50" s="115">
        <f t="shared" ca="1" si="8"/>
        <v>0</v>
      </c>
    </row>
    <row r="51" spans="1:80">
      <c r="B51" s="160">
        <f ca="1">VLOOKUP($C$35,[1]!APPLIC,MATCH(C51,BLDGTYP,0)+1,FALSE)</f>
        <v>6.9159304953855333E-2</v>
      </c>
      <c r="C51" s="20" t="str">
        <f t="shared" si="6"/>
        <v>Residential Care</v>
      </c>
      <c r="E51" s="159">
        <f t="shared" ca="1" si="9"/>
        <v>4.1869407542581706E-2</v>
      </c>
      <c r="F51" s="159">
        <f t="shared" ca="1" si="7"/>
        <v>6.5656866814974291E-2</v>
      </c>
      <c r="G51" s="159">
        <f t="shared" ref="G51:X53" ca="1" si="10">(G28)*G$35*$Y$34*$B51</f>
        <v>0.13099858066923678</v>
      </c>
      <c r="H51" s="159">
        <f t="shared" ca="1" si="10"/>
        <v>0.22869732213235364</v>
      </c>
      <c r="I51" s="159">
        <f t="shared" ca="1" si="10"/>
        <v>0.35489758664770032</v>
      </c>
      <c r="J51" s="159">
        <f t="shared" ca="1" si="10"/>
        <v>0.49566416541564384</v>
      </c>
      <c r="K51" s="159">
        <f t="shared" ca="1" si="10"/>
        <v>0.62933127271464118</v>
      </c>
      <c r="L51" s="159">
        <f t="shared" ca="1" si="10"/>
        <v>0.73245769060348043</v>
      </c>
      <c r="M51" s="159">
        <f t="shared" ca="1" si="10"/>
        <v>0.78690746846495729</v>
      </c>
      <c r="N51" s="159">
        <f t="shared" ca="1" si="10"/>
        <v>0.78501889054064145</v>
      </c>
      <c r="O51" s="159">
        <f t="shared" ca="1" si="10"/>
        <v>0.73092585552312184</v>
      </c>
      <c r="P51" s="159">
        <f t="shared" ca="1" si="10"/>
        <v>0.63802517928613223</v>
      </c>
      <c r="Q51" s="159">
        <f t="shared" ca="1" si="10"/>
        <v>0.52417146258716663</v>
      </c>
      <c r="R51" s="159">
        <f t="shared" ca="1" si="10"/>
        <v>0.40671046194874511</v>
      </c>
      <c r="S51" s="159">
        <f t="shared" ca="1" si="10"/>
        <v>0.29896215767163004</v>
      </c>
      <c r="T51" s="159">
        <f t="shared" ca="1" si="10"/>
        <v>0.20877125394525187</v>
      </c>
      <c r="U51" s="159">
        <f t="shared" ca="1" si="10"/>
        <v>0.13884680195718885</v>
      </c>
      <c r="V51" s="159">
        <f t="shared" ca="1" si="10"/>
        <v>8.814499885704026E-2</v>
      </c>
      <c r="W51" s="159">
        <f t="shared" ca="1" si="10"/>
        <v>5.3524709218999468E-2</v>
      </c>
      <c r="X51" s="159">
        <f t="shared" ca="1" si="10"/>
        <v>3.1147812451508293E-2</v>
      </c>
      <c r="Y51" s="115">
        <f t="shared" ca="1" si="8"/>
        <v>7.230746092685874</v>
      </c>
    </row>
    <row r="52" spans="1:80">
      <c r="B52" s="160">
        <f ca="1">VLOOKUP($C$35,[1]!APPLIC,MATCH(C52,BLDGTYP,0)+1,FALSE)</f>
        <v>6.6382185345618808E-2</v>
      </c>
      <c r="C52" s="20" t="str">
        <f t="shared" si="6"/>
        <v>Assembly</v>
      </c>
      <c r="E52" s="159">
        <f t="shared" ca="1" si="9"/>
        <v>0.11733605116508349</v>
      </c>
      <c r="F52" s="159">
        <f t="shared" ca="1" si="7"/>
        <v>0.18361385444179903</v>
      </c>
      <c r="G52" s="159">
        <f t="shared" ca="1" si="10"/>
        <v>0.36558008056307378</v>
      </c>
      <c r="H52" s="159">
        <f t="shared" ca="1" si="10"/>
        <v>0.6368947280528251</v>
      </c>
      <c r="I52" s="159">
        <f t="shared" ca="1" si="10"/>
        <v>0.98628007909868021</v>
      </c>
      <c r="J52" s="159">
        <f t="shared" ca="1" si="10"/>
        <v>1.3745969568013063</v>
      </c>
      <c r="K52" s="159">
        <f t="shared" ca="1" si="10"/>
        <v>1.7416376707610683</v>
      </c>
      <c r="L52" s="159">
        <f t="shared" ca="1" si="10"/>
        <v>2.0227941102579625</v>
      </c>
      <c r="M52" s="159">
        <f t="shared" ca="1" si="10"/>
        <v>2.1686199309922403</v>
      </c>
      <c r="N52" s="159">
        <f t="shared" ca="1" si="10"/>
        <v>2.1588900562351889</v>
      </c>
      <c r="O52" s="159">
        <f t="shared" ca="1" si="10"/>
        <v>2.0059235804373574</v>
      </c>
      <c r="P52" s="159">
        <f t="shared" ca="1" si="10"/>
        <v>1.7473082112264851</v>
      </c>
      <c r="Q52" s="159">
        <f t="shared" ca="1" si="10"/>
        <v>1.4325035708272318</v>
      </c>
      <c r="R52" s="159">
        <f t="shared" ca="1" si="10"/>
        <v>1.109170537071428</v>
      </c>
      <c r="S52" s="159">
        <f t="shared" ca="1" si="10"/>
        <v>0.81361667475428734</v>
      </c>
      <c r="T52" s="159">
        <f t="shared" ca="1" si="10"/>
        <v>0.56697637355815411</v>
      </c>
      <c r="U52" s="159">
        <f t="shared" ca="1" si="10"/>
        <v>0.376288359708082</v>
      </c>
      <c r="V52" s="159">
        <f t="shared" ca="1" si="10"/>
        <v>0.23838186862478916</v>
      </c>
      <c r="W52" s="159">
        <f t="shared" ca="1" si="10"/>
        <v>0.14445098265098053</v>
      </c>
      <c r="X52" s="159">
        <f t="shared" ca="1" si="10"/>
        <v>8.3885012891252039E-2</v>
      </c>
      <c r="Y52" s="115">
        <f t="shared" ca="1" si="8"/>
        <v>19.47331711151848</v>
      </c>
    </row>
    <row r="53" spans="1:80">
      <c r="B53" s="160">
        <f ca="1">VLOOKUP($C$35,[1]!APPLIC,MATCH(C53,BLDGTYP,0)+1,FALSE)</f>
        <v>3.7441828223745317E-2</v>
      </c>
      <c r="C53" s="20" t="str">
        <f t="shared" si="6"/>
        <v>Other</v>
      </c>
      <c r="E53" s="159">
        <f t="shared" ca="1" si="9"/>
        <v>6.0327125654083512E-2</v>
      </c>
      <c r="F53" s="159">
        <f t="shared" ca="1" si="7"/>
        <v>9.3975184258382513E-2</v>
      </c>
      <c r="G53" s="159">
        <f t="shared" ca="1" si="10"/>
        <v>0.18625881520011417</v>
      </c>
      <c r="H53" s="159">
        <f t="shared" ca="1" si="10"/>
        <v>0.32301935026079814</v>
      </c>
      <c r="I53" s="159">
        <f t="shared" ca="1" si="10"/>
        <v>0.49795227394647906</v>
      </c>
      <c r="J53" s="159">
        <f t="shared" ca="1" si="10"/>
        <v>0.69085898487334463</v>
      </c>
      <c r="K53" s="159">
        <f t="shared" ca="1" si="10"/>
        <v>0.87136159601207153</v>
      </c>
      <c r="L53" s="159">
        <f t="shared" ca="1" si="10"/>
        <v>1.0074392319226235</v>
      </c>
      <c r="M53" s="159">
        <f t="shared" ca="1" si="10"/>
        <v>1.0751701464380363</v>
      </c>
      <c r="N53" s="159">
        <f t="shared" ca="1" si="10"/>
        <v>1.0654936151200938</v>
      </c>
      <c r="O53" s="159">
        <f t="shared" ca="1" si="10"/>
        <v>0.98551056107841339</v>
      </c>
      <c r="P53" s="159">
        <f t="shared" ca="1" si="10"/>
        <v>0.85456084527511789</v>
      </c>
      <c r="Q53" s="159">
        <f t="shared" ca="1" si="10"/>
        <v>0.69742218631452824</v>
      </c>
      <c r="R53" s="159">
        <f t="shared" ca="1" si="10"/>
        <v>0.53755752294043202</v>
      </c>
      <c r="S53" s="159">
        <f t="shared" ca="1" si="10"/>
        <v>0.39253016175134603</v>
      </c>
      <c r="T53" s="159">
        <f t="shared" ca="1" si="10"/>
        <v>0.27229817320690769</v>
      </c>
      <c r="U53" s="159">
        <f t="shared" ca="1" si="10"/>
        <v>0.17989832643203033</v>
      </c>
      <c r="V53" s="159">
        <f t="shared" ca="1" si="10"/>
        <v>0.11345042640536331</v>
      </c>
      <c r="W53" s="159">
        <f t="shared" ca="1" si="10"/>
        <v>6.843527025861032E-2</v>
      </c>
      <c r="X53" s="159">
        <f t="shared" ca="1" si="10"/>
        <v>3.9561289148663109E-2</v>
      </c>
      <c r="Y53" s="115">
        <f t="shared" ca="1" si="8"/>
        <v>9.1838756695563646</v>
      </c>
    </row>
    <row r="54" spans="1:80">
      <c r="E54" s="116"/>
      <c r="F54" s="116"/>
      <c r="G54" s="116"/>
      <c r="H54" s="116"/>
      <c r="I54" s="116"/>
      <c r="J54" s="116"/>
      <c r="K54" s="116"/>
      <c r="L54" s="116"/>
      <c r="M54" s="116"/>
      <c r="N54" s="116"/>
      <c r="O54" s="116"/>
      <c r="P54" s="116"/>
      <c r="Q54" s="116"/>
      <c r="R54" s="116"/>
      <c r="S54" s="116"/>
      <c r="T54" s="116"/>
      <c r="U54" s="116"/>
      <c r="V54" s="116"/>
      <c r="W54" s="116"/>
      <c r="X54" s="116"/>
      <c r="Y54" s="115"/>
    </row>
    <row r="55" spans="1:80">
      <c r="E55" s="116"/>
      <c r="F55" s="116"/>
      <c r="G55" s="116"/>
      <c r="H55" s="116"/>
      <c r="I55" s="116"/>
      <c r="J55" s="116"/>
      <c r="K55" s="116"/>
      <c r="L55" s="116"/>
      <c r="M55" s="116"/>
      <c r="N55" s="116"/>
      <c r="O55" s="116"/>
      <c r="P55" s="116"/>
      <c r="Q55" s="116"/>
      <c r="R55" s="116"/>
      <c r="S55" s="116"/>
      <c r="T55" s="116"/>
      <c r="U55" s="116"/>
      <c r="V55" s="116"/>
      <c r="W55" s="116"/>
      <c r="X55" s="116"/>
      <c r="Y55" s="115"/>
    </row>
    <row r="56" spans="1:80">
      <c r="A56" s="97"/>
      <c r="E56" s="116"/>
      <c r="F56" s="116"/>
      <c r="G56" s="116"/>
      <c r="H56" s="116"/>
      <c r="I56" s="116"/>
      <c r="J56" s="116"/>
      <c r="K56" s="116"/>
      <c r="L56" s="116"/>
      <c r="M56" s="116"/>
      <c r="N56" s="116"/>
      <c r="O56" s="116"/>
      <c r="P56" s="116"/>
      <c r="Q56" s="116"/>
      <c r="R56" s="116"/>
      <c r="S56" s="116"/>
      <c r="T56" s="116"/>
      <c r="U56" s="116"/>
      <c r="V56" s="116"/>
      <c r="W56" s="116"/>
      <c r="X56" s="11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8" t="s">
        <v>47</v>
      </c>
      <c r="B58" s="99"/>
      <c r="C58" s="90" t="str">
        <f>C8</f>
        <v>DHP-Retro</v>
      </c>
      <c r="D58" s="90"/>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0" t="s">
        <v>416</v>
      </c>
      <c r="B59" s="90"/>
      <c r="C59" s="90"/>
      <c r="D59" s="90"/>
      <c r="E59" s="91">
        <f>E11</f>
        <v>2016</v>
      </c>
      <c r="F59" s="91">
        <f t="shared" ref="F59:X59" si="11">F11</f>
        <v>2017</v>
      </c>
      <c r="G59" s="91">
        <f t="shared" si="11"/>
        <v>2018</v>
      </c>
      <c r="H59" s="91">
        <f t="shared" si="11"/>
        <v>2019</v>
      </c>
      <c r="I59" s="91">
        <f t="shared" si="11"/>
        <v>2020</v>
      </c>
      <c r="J59" s="91">
        <f t="shared" si="11"/>
        <v>2021</v>
      </c>
      <c r="K59" s="91">
        <f t="shared" si="11"/>
        <v>2022</v>
      </c>
      <c r="L59" s="91">
        <f t="shared" si="11"/>
        <v>2023</v>
      </c>
      <c r="M59" s="91">
        <f t="shared" si="11"/>
        <v>2024</v>
      </c>
      <c r="N59" s="91">
        <f t="shared" si="11"/>
        <v>2025</v>
      </c>
      <c r="O59" s="91">
        <f t="shared" si="11"/>
        <v>2026</v>
      </c>
      <c r="P59" s="91">
        <f t="shared" si="11"/>
        <v>2027</v>
      </c>
      <c r="Q59" s="91">
        <f t="shared" si="11"/>
        <v>2028</v>
      </c>
      <c r="R59" s="91">
        <f t="shared" si="11"/>
        <v>2029</v>
      </c>
      <c r="S59" s="91">
        <f t="shared" si="11"/>
        <v>2030</v>
      </c>
      <c r="T59" s="91">
        <f t="shared" si="11"/>
        <v>2031</v>
      </c>
      <c r="U59" s="91">
        <f t="shared" si="11"/>
        <v>2032</v>
      </c>
      <c r="V59" s="91">
        <f t="shared" si="11"/>
        <v>2033</v>
      </c>
      <c r="W59" s="91">
        <f t="shared" si="11"/>
        <v>2034</v>
      </c>
      <c r="X59" s="91">
        <f t="shared" si="11"/>
        <v>2035</v>
      </c>
      <c r="Y59" s="145"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0" t="s">
        <v>304</v>
      </c>
      <c r="B60" s="90" t="s">
        <v>256</v>
      </c>
      <c r="C60" s="90" t="s">
        <v>257</v>
      </c>
      <c r="D60" s="90" t="s">
        <v>258</v>
      </c>
      <c r="E60" s="92" t="str">
        <f>CONCATENATE("aMW_",E$11)</f>
        <v>aMW_2016</v>
      </c>
      <c r="F60" s="92" t="str">
        <f t="shared" ref="F60:X60" si="12">CONCATENATE("aMW_",F$11)</f>
        <v>aMW_2017</v>
      </c>
      <c r="G60" s="92" t="str">
        <f t="shared" si="12"/>
        <v>aMW_2018</v>
      </c>
      <c r="H60" s="92" t="str">
        <f t="shared" si="12"/>
        <v>aMW_2019</v>
      </c>
      <c r="I60" s="92" t="str">
        <f t="shared" si="12"/>
        <v>aMW_2020</v>
      </c>
      <c r="J60" s="92" t="str">
        <f t="shared" si="12"/>
        <v>aMW_2021</v>
      </c>
      <c r="K60" s="92" t="str">
        <f t="shared" si="12"/>
        <v>aMW_2022</v>
      </c>
      <c r="L60" s="92" t="str">
        <f t="shared" si="12"/>
        <v>aMW_2023</v>
      </c>
      <c r="M60" s="92" t="str">
        <f t="shared" si="12"/>
        <v>aMW_2024</v>
      </c>
      <c r="N60" s="92" t="str">
        <f t="shared" si="12"/>
        <v>aMW_2025</v>
      </c>
      <c r="O60" s="92" t="str">
        <f t="shared" si="12"/>
        <v>aMW_2026</v>
      </c>
      <c r="P60" s="92" t="str">
        <f t="shared" si="12"/>
        <v>aMW_2027</v>
      </c>
      <c r="Q60" s="92" t="str">
        <f t="shared" si="12"/>
        <v>aMW_2028</v>
      </c>
      <c r="R60" s="92" t="str">
        <f t="shared" si="12"/>
        <v>aMW_2029</v>
      </c>
      <c r="S60" s="92" t="str">
        <f t="shared" si="12"/>
        <v>aMW_2030</v>
      </c>
      <c r="T60" s="92" t="str">
        <f t="shared" si="12"/>
        <v>aMW_2031</v>
      </c>
      <c r="U60" s="92" t="str">
        <f t="shared" si="12"/>
        <v>aMW_2032</v>
      </c>
      <c r="V60" s="92" t="str">
        <f t="shared" si="12"/>
        <v>aMW_2033</v>
      </c>
      <c r="W60" s="92" t="str">
        <f t="shared" si="12"/>
        <v>aMW_2034</v>
      </c>
      <c r="X60" s="92" t="str">
        <f t="shared" si="12"/>
        <v>aMW_2035</v>
      </c>
      <c r="Y60" s="146"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4">
        <f t="shared" ref="A61:A78" si="13">VLOOKUP($D61,MeasureOutputR,3,FALSE)</f>
        <v>4.3122963133707319</v>
      </c>
      <c r="B61" s="147">
        <f t="shared" ref="B61:B78" si="14">VLOOKUP($D61,MeasureOutputR,11,FALSE)</f>
        <v>62.530520975656692</v>
      </c>
      <c r="C61" s="20" t="str">
        <f>C36</f>
        <v>Large Off</v>
      </c>
      <c r="D61" s="20" t="str">
        <f>CONCATENATE($C$58,"-",C61)</f>
        <v>DHP-Retro-Large Off</v>
      </c>
      <c r="E61" s="46">
        <f t="shared" ref="E61:X73" ca="1" si="15">E36*$A61*1000/8760</f>
        <v>0</v>
      </c>
      <c r="F61" s="46">
        <f t="shared" ca="1" si="15"/>
        <v>0</v>
      </c>
      <c r="G61" s="46">
        <f t="shared" ca="1" si="15"/>
        <v>0</v>
      </c>
      <c r="H61" s="46">
        <f t="shared" ca="1" si="15"/>
        <v>0</v>
      </c>
      <c r="I61" s="46">
        <f t="shared" ca="1" si="15"/>
        <v>0</v>
      </c>
      <c r="J61" s="46">
        <f t="shared" ca="1" si="15"/>
        <v>0</v>
      </c>
      <c r="K61" s="46">
        <f t="shared" ca="1" si="15"/>
        <v>0</v>
      </c>
      <c r="L61" s="46">
        <f t="shared" ca="1" si="15"/>
        <v>0</v>
      </c>
      <c r="M61" s="46">
        <f t="shared" ca="1" si="15"/>
        <v>0</v>
      </c>
      <c r="N61" s="46">
        <f t="shared" ca="1" si="15"/>
        <v>0</v>
      </c>
      <c r="O61" s="46">
        <f t="shared" ca="1" si="15"/>
        <v>0</v>
      </c>
      <c r="P61" s="46">
        <f t="shared" ca="1" si="15"/>
        <v>0</v>
      </c>
      <c r="Q61" s="46">
        <f t="shared" ca="1" si="15"/>
        <v>0</v>
      </c>
      <c r="R61" s="46">
        <f t="shared" ca="1" si="15"/>
        <v>0</v>
      </c>
      <c r="S61" s="46">
        <f t="shared" ca="1" si="15"/>
        <v>0</v>
      </c>
      <c r="T61" s="46">
        <f t="shared" ca="1" si="15"/>
        <v>0</v>
      </c>
      <c r="U61" s="46">
        <f t="shared" ca="1" si="15"/>
        <v>0</v>
      </c>
      <c r="V61" s="46">
        <f t="shared" ca="1" si="15"/>
        <v>0</v>
      </c>
      <c r="W61" s="46">
        <f t="shared" ca="1" si="15"/>
        <v>0</v>
      </c>
      <c r="X61" s="46">
        <f t="shared" ca="1" si="15"/>
        <v>0</v>
      </c>
      <c r="Y61" s="46">
        <f t="shared" ref="Y61:Y78" ca="1" si="16">Y36*A61*1000/8760</f>
        <v>0</v>
      </c>
      <c r="AA61" s="45">
        <f ca="1">SUM(E61:Y61)</f>
        <v>0</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4">
        <f t="shared" si="13"/>
        <v>4.3122963133707319</v>
      </c>
      <c r="B62" s="147">
        <f t="shared" si="14"/>
        <v>62.530520975656692</v>
      </c>
      <c r="C62" s="20" t="str">
        <f t="shared" ref="C62:C78" si="17">C37</f>
        <v>Medium Off</v>
      </c>
      <c r="D62" s="20" t="str">
        <f t="shared" ref="D62:D78" si="18">CONCATENATE($C$58,"-",C62)</f>
        <v>DHP-Retro-Medium Off</v>
      </c>
      <c r="E62" s="46">
        <f t="shared" ca="1" si="15"/>
        <v>4.135503585652503E-2</v>
      </c>
      <c r="F62" s="46">
        <f t="shared" ca="1" si="15"/>
        <v>6.4811259008064795E-2</v>
      </c>
      <c r="G62" s="46">
        <f t="shared" ca="1" si="15"/>
        <v>0.12923365046208127</v>
      </c>
      <c r="H62" s="46">
        <f t="shared" ca="1" si="15"/>
        <v>0.22548041164371641</v>
      </c>
      <c r="I62" s="46">
        <f t="shared" ca="1" si="15"/>
        <v>0.34969506508033238</v>
      </c>
      <c r="J62" s="46">
        <f t="shared" ca="1" si="15"/>
        <v>0.48810437183912775</v>
      </c>
      <c r="K62" s="46">
        <f t="shared" ca="1" si="15"/>
        <v>0.61936007473914056</v>
      </c>
      <c r="L62" s="46">
        <f t="shared" ca="1" si="15"/>
        <v>0.7204189936007438</v>
      </c>
      <c r="M62" s="46">
        <f t="shared" ca="1" si="15"/>
        <v>0.77350833174455214</v>
      </c>
      <c r="N62" s="46">
        <f t="shared" ca="1" si="15"/>
        <v>0.77118780674931842</v>
      </c>
      <c r="O62" s="46">
        <f t="shared" ca="1" si="15"/>
        <v>0.71761596044046649</v>
      </c>
      <c r="P62" s="46">
        <f t="shared" ca="1" si="15"/>
        <v>0.62603022348925141</v>
      </c>
      <c r="Q62" s="46">
        <f t="shared" ca="1" si="15"/>
        <v>0.51400763879193911</v>
      </c>
      <c r="R62" s="46">
        <f t="shared" ca="1" si="15"/>
        <v>0.39858436790321627</v>
      </c>
      <c r="S62" s="46">
        <f t="shared" ca="1" si="15"/>
        <v>0.29281266353647945</v>
      </c>
      <c r="T62" s="46">
        <f t="shared" ca="1" si="15"/>
        <v>0.20435395788210819</v>
      </c>
      <c r="U62" s="46">
        <f t="shared" ca="1" si="15"/>
        <v>0.13582726400564127</v>
      </c>
      <c r="V62" s="46">
        <f t="shared" ca="1" si="15"/>
        <v>8.6176225045033791E-2</v>
      </c>
      <c r="W62" s="46">
        <f t="shared" ca="1" si="15"/>
        <v>5.2297728225156603E-2</v>
      </c>
      <c r="X62" s="46">
        <f t="shared" ca="1" si="15"/>
        <v>3.0415487106945898E-2</v>
      </c>
      <c r="Y62" s="46">
        <f t="shared" ca="1" si="16"/>
        <v>7.0607419027603973</v>
      </c>
      <c r="AA62" s="45">
        <f ca="1">SUM(E62:Y62)</f>
        <v>14.302018419910237</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4">
        <f t="shared" si="13"/>
        <v>4.3122963133707319</v>
      </c>
      <c r="B63" s="147">
        <f t="shared" si="14"/>
        <v>62.530520975656692</v>
      </c>
      <c r="C63" s="20" t="str">
        <f t="shared" si="17"/>
        <v>Small Off</v>
      </c>
      <c r="D63" s="20" t="str">
        <f t="shared" si="18"/>
        <v>DHP-Retro-Small Off</v>
      </c>
      <c r="E63" s="46">
        <f t="shared" ca="1" si="15"/>
        <v>7.710077745172618E-2</v>
      </c>
      <c r="F63" s="46">
        <f t="shared" ca="1" si="15"/>
        <v>0.12083167995509206</v>
      </c>
      <c r="G63" s="46">
        <f t="shared" ca="1" si="15"/>
        <v>0.24093836983045369</v>
      </c>
      <c r="H63" s="46">
        <f t="shared" ca="1" si="15"/>
        <v>0.42037722076168416</v>
      </c>
      <c r="I63" s="46">
        <f t="shared" ca="1" si="15"/>
        <v>0.65195836082128722</v>
      </c>
      <c r="J63" s="46">
        <f t="shared" ca="1" si="15"/>
        <v>0.91000348003435227</v>
      </c>
      <c r="K63" s="46">
        <f t="shared" ca="1" si="15"/>
        <v>1.1547116885744995</v>
      </c>
      <c r="L63" s="46">
        <f t="shared" ca="1" si="15"/>
        <v>1.3431221457602387</v>
      </c>
      <c r="M63" s="46">
        <f t="shared" ca="1" si="15"/>
        <v>1.4420999161939541</v>
      </c>
      <c r="N63" s="46">
        <f t="shared" ca="1" si="15"/>
        <v>1.4377736164453723</v>
      </c>
      <c r="O63" s="46">
        <f t="shared" ca="1" si="15"/>
        <v>1.3378962758896351</v>
      </c>
      <c r="P63" s="46">
        <f t="shared" ca="1" si="15"/>
        <v>1.1671472636792188</v>
      </c>
      <c r="Q63" s="46">
        <f t="shared" ca="1" si="15"/>
        <v>0.95829655920203127</v>
      </c>
      <c r="R63" s="46">
        <f t="shared" ca="1" si="15"/>
        <v>0.74310574296344267</v>
      </c>
      <c r="S63" s="46">
        <f t="shared" ca="1" si="15"/>
        <v>0.54590894527809253</v>
      </c>
      <c r="T63" s="46">
        <f t="shared" ca="1" si="15"/>
        <v>0.38098985290957937</v>
      </c>
      <c r="U63" s="46">
        <f t="shared" ca="1" si="15"/>
        <v>0.25323125556723375</v>
      </c>
      <c r="V63" s="46">
        <f t="shared" ca="1" si="15"/>
        <v>0.16066372114579339</v>
      </c>
      <c r="W63" s="46">
        <f t="shared" ca="1" si="15"/>
        <v>9.750192259795748E-2</v>
      </c>
      <c r="X63" s="46">
        <f t="shared" ca="1" si="15"/>
        <v>5.6705493150926101E-2</v>
      </c>
      <c r="Y63" s="46">
        <f t="shared" ca="1" si="16"/>
        <v>13.163782325748196</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4">
        <f t="shared" si="13"/>
        <v>4.3122963133707319</v>
      </c>
      <c r="B64" s="147">
        <f t="shared" si="14"/>
        <v>62.530520975656692</v>
      </c>
      <c r="C64" s="20" t="str">
        <f t="shared" si="17"/>
        <v>XLarge Ret</v>
      </c>
      <c r="D64" s="20" t="str">
        <f t="shared" si="18"/>
        <v>DHP-Retro-XLarge Ret</v>
      </c>
      <c r="E64" s="46">
        <f t="shared" ca="1" si="15"/>
        <v>0</v>
      </c>
      <c r="F64" s="46">
        <f t="shared" ca="1" si="15"/>
        <v>0</v>
      </c>
      <c r="G64" s="46">
        <f t="shared" ca="1" si="15"/>
        <v>0</v>
      </c>
      <c r="H64" s="46">
        <f t="shared" ca="1" si="15"/>
        <v>0</v>
      </c>
      <c r="I64" s="46">
        <f t="shared" ca="1" si="15"/>
        <v>0</v>
      </c>
      <c r="J64" s="46">
        <f t="shared" ca="1" si="15"/>
        <v>0</v>
      </c>
      <c r="K64" s="46">
        <f t="shared" ca="1" si="15"/>
        <v>0</v>
      </c>
      <c r="L64" s="46">
        <f t="shared" ca="1" si="15"/>
        <v>0</v>
      </c>
      <c r="M64" s="46">
        <f t="shared" ca="1" si="15"/>
        <v>0</v>
      </c>
      <c r="N64" s="46">
        <f t="shared" ca="1" si="15"/>
        <v>0</v>
      </c>
      <c r="O64" s="46">
        <f t="shared" ca="1" si="15"/>
        <v>0</v>
      </c>
      <c r="P64" s="46">
        <f t="shared" ca="1" si="15"/>
        <v>0</v>
      </c>
      <c r="Q64" s="46">
        <f t="shared" ca="1" si="15"/>
        <v>0</v>
      </c>
      <c r="R64" s="46">
        <f t="shared" ca="1" si="15"/>
        <v>0</v>
      </c>
      <c r="S64" s="46">
        <f t="shared" ca="1" si="15"/>
        <v>0</v>
      </c>
      <c r="T64" s="46">
        <f t="shared" ca="1" si="15"/>
        <v>0</v>
      </c>
      <c r="U64" s="46">
        <f t="shared" ca="1" si="15"/>
        <v>0</v>
      </c>
      <c r="V64" s="46">
        <f t="shared" ca="1" si="15"/>
        <v>0</v>
      </c>
      <c r="W64" s="46">
        <f t="shared" ca="1" si="15"/>
        <v>0</v>
      </c>
      <c r="X64" s="46">
        <f t="shared" ca="1" si="15"/>
        <v>0</v>
      </c>
      <c r="Y64" s="46">
        <f t="shared" ca="1" si="16"/>
        <v>0</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4">
        <f t="shared" si="13"/>
        <v>4.3122963133707319</v>
      </c>
      <c r="B65" s="147">
        <f t="shared" si="14"/>
        <v>62.530520975656692</v>
      </c>
      <c r="C65" s="20" t="str">
        <f t="shared" si="17"/>
        <v>Large Ret</v>
      </c>
      <c r="D65" s="20" t="str">
        <f t="shared" si="18"/>
        <v>DHP-Retro-Large Ret</v>
      </c>
      <c r="E65" s="46">
        <f t="shared" ca="1" si="15"/>
        <v>0</v>
      </c>
      <c r="F65" s="46">
        <f t="shared" ca="1" si="15"/>
        <v>0</v>
      </c>
      <c r="G65" s="46">
        <f t="shared" ca="1" si="15"/>
        <v>0</v>
      </c>
      <c r="H65" s="46">
        <f t="shared" ca="1" si="15"/>
        <v>0</v>
      </c>
      <c r="I65" s="46">
        <f t="shared" ca="1" si="15"/>
        <v>0</v>
      </c>
      <c r="J65" s="46">
        <f t="shared" ca="1" si="15"/>
        <v>0</v>
      </c>
      <c r="K65" s="46">
        <f t="shared" ca="1" si="15"/>
        <v>0</v>
      </c>
      <c r="L65" s="46">
        <f t="shared" ca="1" si="15"/>
        <v>0</v>
      </c>
      <c r="M65" s="46">
        <f t="shared" ca="1" si="15"/>
        <v>0</v>
      </c>
      <c r="N65" s="46">
        <f t="shared" ca="1" si="15"/>
        <v>0</v>
      </c>
      <c r="O65" s="46">
        <f t="shared" ca="1" si="15"/>
        <v>0</v>
      </c>
      <c r="P65" s="46">
        <f t="shared" ca="1" si="15"/>
        <v>0</v>
      </c>
      <c r="Q65" s="46">
        <f t="shared" ca="1" si="15"/>
        <v>0</v>
      </c>
      <c r="R65" s="46">
        <f t="shared" ca="1" si="15"/>
        <v>0</v>
      </c>
      <c r="S65" s="46">
        <f t="shared" ca="1" si="15"/>
        <v>0</v>
      </c>
      <c r="T65" s="46">
        <f t="shared" ca="1" si="15"/>
        <v>0</v>
      </c>
      <c r="U65" s="46">
        <f t="shared" ca="1" si="15"/>
        <v>0</v>
      </c>
      <c r="V65" s="46">
        <f t="shared" ca="1" si="15"/>
        <v>0</v>
      </c>
      <c r="W65" s="46">
        <f t="shared" ca="1" si="15"/>
        <v>0</v>
      </c>
      <c r="X65" s="46">
        <f t="shared" ca="1" si="15"/>
        <v>0</v>
      </c>
      <c r="Y65" s="46">
        <f t="shared" ca="1" si="16"/>
        <v>0</v>
      </c>
      <c r="AA65" s="45">
        <f ca="1">SUM(E65:Y65)</f>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4">
        <f t="shared" si="13"/>
        <v>4.3122963133707319</v>
      </c>
      <c r="B66" s="147">
        <f t="shared" si="14"/>
        <v>62.530520975656692</v>
      </c>
      <c r="C66" s="20" t="str">
        <f t="shared" si="17"/>
        <v>Medium Ret</v>
      </c>
      <c r="D66" s="20" t="str">
        <f t="shared" si="18"/>
        <v>DHP-Retro-Medium Ret</v>
      </c>
      <c r="E66" s="46">
        <f t="shared" ca="1" si="15"/>
        <v>4.1492039247516307E-2</v>
      </c>
      <c r="F66" s="46">
        <f t="shared" ca="1" si="15"/>
        <v>6.4921614937240912E-2</v>
      </c>
      <c r="G66" s="46">
        <f t="shared" ca="1" si="15"/>
        <v>0.12924595101705924</v>
      </c>
      <c r="H66" s="46">
        <f t="shared" ca="1" si="15"/>
        <v>0.22513998437416646</v>
      </c>
      <c r="I66" s="46">
        <f t="shared" ca="1" si="15"/>
        <v>0.3486067518049592</v>
      </c>
      <c r="J66" s="46">
        <f t="shared" ca="1" si="15"/>
        <v>0.48580442504531868</v>
      </c>
      <c r="K66" s="46">
        <f t="shared" ca="1" si="15"/>
        <v>0.61545237687832222</v>
      </c>
      <c r="L66" s="46">
        <f t="shared" ca="1" si="15"/>
        <v>0.71472484526879554</v>
      </c>
      <c r="M66" s="46">
        <f t="shared" ca="1" si="15"/>
        <v>0.76616304259444779</v>
      </c>
      <c r="N66" s="46">
        <f t="shared" ca="1" si="15"/>
        <v>0.76263869259851336</v>
      </c>
      <c r="O66" s="46">
        <f t="shared" ca="1" si="15"/>
        <v>0.7085218509717236</v>
      </c>
      <c r="P66" s="46">
        <f t="shared" ca="1" si="15"/>
        <v>0.61710481915009618</v>
      </c>
      <c r="Q66" s="46">
        <f t="shared" ca="1" si="15"/>
        <v>0.50586623045576917</v>
      </c>
      <c r="R66" s="46">
        <f t="shared" ca="1" si="15"/>
        <v>0.39164163561885679</v>
      </c>
      <c r="S66" s="46">
        <f t="shared" ca="1" si="15"/>
        <v>0.28725058828053451</v>
      </c>
      <c r="T66" s="46">
        <f t="shared" ca="1" si="15"/>
        <v>0.20015046490211011</v>
      </c>
      <c r="U66" s="46">
        <f t="shared" ca="1" si="15"/>
        <v>0.13281984850904022</v>
      </c>
      <c r="V66" s="46">
        <f t="shared" ca="1" si="15"/>
        <v>8.4132921858299292E-2</v>
      </c>
      <c r="W66" s="46">
        <f t="shared" ca="1" si="15"/>
        <v>5.0975771558631977E-2</v>
      </c>
      <c r="X66" s="46">
        <f t="shared" ca="1" si="15"/>
        <v>2.9599081755518251E-2</v>
      </c>
      <c r="Y66" s="46">
        <f t="shared" ca="1" si="16"/>
        <v>6.8712191292406324</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4">
        <f t="shared" si="13"/>
        <v>4.3122963133707319</v>
      </c>
      <c r="B67" s="147">
        <f t="shared" si="14"/>
        <v>62.530520975656692</v>
      </c>
      <c r="C67" s="20" t="str">
        <f t="shared" si="17"/>
        <v>Small Ret</v>
      </c>
      <c r="D67" s="20" t="str">
        <f t="shared" si="18"/>
        <v>DHP-Retro-Small Ret</v>
      </c>
      <c r="E67" s="46">
        <f t="shared" ca="1" si="15"/>
        <v>5.899158600211836E-2</v>
      </c>
      <c r="F67" s="46">
        <f t="shared" ca="1" si="15"/>
        <v>9.2302742897745357E-2</v>
      </c>
      <c r="G67" s="46">
        <f t="shared" ca="1" si="15"/>
        <v>0.1837563005608315</v>
      </c>
      <c r="H67" s="46">
        <f t="shared" ca="1" si="15"/>
        <v>0.32009428776194054</v>
      </c>
      <c r="I67" s="46">
        <f t="shared" ca="1" si="15"/>
        <v>0.49563399517058865</v>
      </c>
      <c r="J67" s="46">
        <f t="shared" ca="1" si="15"/>
        <v>0.69069571030992505</v>
      </c>
      <c r="K67" s="46">
        <f t="shared" ca="1" si="15"/>
        <v>0.87502355823590849</v>
      </c>
      <c r="L67" s="46">
        <f t="shared" ca="1" si="15"/>
        <v>1.0161648581793608</v>
      </c>
      <c r="M67" s="46">
        <f t="shared" ca="1" si="15"/>
        <v>1.0892974613572532</v>
      </c>
      <c r="N67" s="46">
        <f t="shared" ca="1" si="15"/>
        <v>1.0842866930350099</v>
      </c>
      <c r="O67" s="46">
        <f t="shared" ca="1" si="15"/>
        <v>1.0073457092972464</v>
      </c>
      <c r="P67" s="46">
        <f t="shared" ca="1" si="15"/>
        <v>0.87737292915516818</v>
      </c>
      <c r="Q67" s="46">
        <f t="shared" ca="1" si="15"/>
        <v>0.7192187171491029</v>
      </c>
      <c r="R67" s="46">
        <f t="shared" ca="1" si="15"/>
        <v>0.55681913081683621</v>
      </c>
      <c r="S67" s="46">
        <f t="shared" ca="1" si="15"/>
        <v>0.40840045681111181</v>
      </c>
      <c r="T67" s="46">
        <f t="shared" ca="1" si="15"/>
        <v>0.28456527029684536</v>
      </c>
      <c r="U67" s="46">
        <f t="shared" ca="1" si="15"/>
        <v>0.18883751336898655</v>
      </c>
      <c r="V67" s="46">
        <f t="shared" ca="1" si="15"/>
        <v>0.11961654778658426</v>
      </c>
      <c r="W67" s="46">
        <f t="shared" ca="1" si="15"/>
        <v>7.2475146231945731E-2</v>
      </c>
      <c r="X67" s="46">
        <f t="shared" ca="1" si="15"/>
        <v>4.2082693659577293E-2</v>
      </c>
      <c r="Y67" s="46">
        <f t="shared" ca="1" si="16"/>
        <v>9.7692020337675523</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4">
        <f t="shared" si="13"/>
        <v>4.3122963133707319</v>
      </c>
      <c r="B68" s="147">
        <f t="shared" si="14"/>
        <v>62.530520975656692</v>
      </c>
      <c r="C68" s="20" t="str">
        <f t="shared" si="17"/>
        <v>School K-12</v>
      </c>
      <c r="D68" s="20" t="str">
        <f t="shared" si="18"/>
        <v>DHP-Retro-School K-12</v>
      </c>
      <c r="E68" s="46">
        <f t="shared" ca="1" si="15"/>
        <v>2.094103779450275E-4</v>
      </c>
      <c r="F68" s="46">
        <f t="shared" ca="1" si="15"/>
        <v>3.2782406483393461E-4</v>
      </c>
      <c r="G68" s="46">
        <f t="shared" ca="1" si="15"/>
        <v>6.5295997233623111E-4</v>
      </c>
      <c r="H68" s="46">
        <f t="shared" ca="1" si="15"/>
        <v>1.1379949637868923E-3</v>
      </c>
      <c r="I68" s="46">
        <f t="shared" ca="1" si="15"/>
        <v>1.7629565091216803E-3</v>
      </c>
      <c r="J68" s="46">
        <f t="shared" ca="1" si="15"/>
        <v>2.4580197424079924E-3</v>
      </c>
      <c r="K68" s="46">
        <f t="shared" ca="1" si="15"/>
        <v>3.1155623691361536E-3</v>
      </c>
      <c r="L68" s="46">
        <f t="shared" ca="1" si="15"/>
        <v>3.6199199906598117E-3</v>
      </c>
      <c r="M68" s="46">
        <f t="shared" ca="1" si="15"/>
        <v>3.8823920355210359E-3</v>
      </c>
      <c r="N68" s="46">
        <f t="shared" ca="1" si="15"/>
        <v>3.8664742281753987E-3</v>
      </c>
      <c r="O68" s="46">
        <f t="shared" ca="1" si="15"/>
        <v>3.5939135715838907E-3</v>
      </c>
      <c r="P68" s="46">
        <f t="shared" ca="1" si="15"/>
        <v>3.1317812101978441E-3</v>
      </c>
      <c r="Q68" s="46">
        <f t="shared" ca="1" si="15"/>
        <v>2.5685395706649674E-3</v>
      </c>
      <c r="R68" s="46">
        <f t="shared" ca="1" si="15"/>
        <v>1.9895622121085224E-3</v>
      </c>
      <c r="S68" s="46">
        <f t="shared" ca="1" si="15"/>
        <v>1.4599826367654928E-3</v>
      </c>
      <c r="T68" s="46">
        <f t="shared" ca="1" si="15"/>
        <v>1.017797695568324E-3</v>
      </c>
      <c r="U68" s="46">
        <f t="shared" ca="1" si="15"/>
        <v>6.7574981667766257E-4</v>
      </c>
      <c r="V68" s="46">
        <f t="shared" ca="1" si="15"/>
        <v>4.2825951790954528E-4</v>
      </c>
      <c r="W68" s="46">
        <f t="shared" ca="1" si="15"/>
        <v>2.5961091975677071E-4</v>
      </c>
      <c r="X68" s="46">
        <f t="shared" ca="1" si="15"/>
        <v>1.508188004083575E-4</v>
      </c>
      <c r="Y68" s="46">
        <f t="shared" ca="1" si="16"/>
        <v>3.5011526201208197E-2</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4">
        <f t="shared" si="13"/>
        <v>4.3122963133707319</v>
      </c>
      <c r="B69" s="147">
        <f t="shared" si="14"/>
        <v>62.530520975656692</v>
      </c>
      <c r="C69" s="20" t="str">
        <f t="shared" si="17"/>
        <v>University</v>
      </c>
      <c r="D69" s="20" t="str">
        <f t="shared" si="18"/>
        <v>DHP-Retro-University</v>
      </c>
      <c r="E69" s="46">
        <f t="shared" ca="1" si="15"/>
        <v>0</v>
      </c>
      <c r="F69" s="46">
        <f t="shared" ca="1" si="15"/>
        <v>0</v>
      </c>
      <c r="G69" s="46">
        <f t="shared" ca="1" si="15"/>
        <v>0</v>
      </c>
      <c r="H69" s="46">
        <f t="shared" ca="1" si="15"/>
        <v>0</v>
      </c>
      <c r="I69" s="46">
        <f t="shared" ca="1" si="15"/>
        <v>0</v>
      </c>
      <c r="J69" s="46">
        <f t="shared" ca="1" si="15"/>
        <v>0</v>
      </c>
      <c r="K69" s="46">
        <f t="shared" ca="1" si="15"/>
        <v>0</v>
      </c>
      <c r="L69" s="46">
        <f t="shared" ca="1" si="15"/>
        <v>0</v>
      </c>
      <c r="M69" s="46">
        <f t="shared" ca="1" si="15"/>
        <v>0</v>
      </c>
      <c r="N69" s="46">
        <f t="shared" ca="1" si="15"/>
        <v>0</v>
      </c>
      <c r="O69" s="46">
        <f t="shared" ca="1" si="15"/>
        <v>0</v>
      </c>
      <c r="P69" s="46">
        <f t="shared" ca="1" si="15"/>
        <v>0</v>
      </c>
      <c r="Q69" s="46">
        <f t="shared" ca="1" si="15"/>
        <v>0</v>
      </c>
      <c r="R69" s="46">
        <f t="shared" ca="1" si="15"/>
        <v>0</v>
      </c>
      <c r="S69" s="46">
        <f t="shared" ca="1" si="15"/>
        <v>0</v>
      </c>
      <c r="T69" s="46">
        <f t="shared" ca="1" si="15"/>
        <v>0</v>
      </c>
      <c r="U69" s="46">
        <f t="shared" ca="1" si="15"/>
        <v>0</v>
      </c>
      <c r="V69" s="46">
        <f t="shared" ca="1" si="15"/>
        <v>0</v>
      </c>
      <c r="W69" s="46">
        <f t="shared" ca="1" si="15"/>
        <v>0</v>
      </c>
      <c r="X69" s="46">
        <f t="shared" ca="1" si="15"/>
        <v>0</v>
      </c>
      <c r="Y69" s="46">
        <f t="shared" ca="1" si="16"/>
        <v>0</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4">
        <f t="shared" si="13"/>
        <v>4.3122963133707319</v>
      </c>
      <c r="B70" s="147">
        <f t="shared" si="14"/>
        <v>62.530520975656692</v>
      </c>
      <c r="C70" s="20" t="str">
        <f t="shared" si="17"/>
        <v>Warehouse</v>
      </c>
      <c r="D70" s="20" t="str">
        <f t="shared" si="18"/>
        <v>DHP-Retro-Warehouse</v>
      </c>
      <c r="E70" s="46">
        <f t="shared" ca="1" si="15"/>
        <v>4.2425331284827606E-3</v>
      </c>
      <c r="F70" s="46">
        <f t="shared" ca="1" si="15"/>
        <v>6.6441934784570262E-3</v>
      </c>
      <c r="G70" s="46">
        <f t="shared" ca="1" si="15"/>
        <v>1.3239219925173474E-2</v>
      </c>
      <c r="H70" s="46">
        <f t="shared" ca="1" si="15"/>
        <v>2.3082910920038086E-2</v>
      </c>
      <c r="I70" s="46">
        <f t="shared" ca="1" si="15"/>
        <v>3.5773895343875005E-2</v>
      </c>
      <c r="J70" s="46">
        <f t="shared" ca="1" si="15"/>
        <v>4.9898144703543708E-2</v>
      </c>
      <c r="K70" s="46">
        <f t="shared" ca="1" si="15"/>
        <v>6.3271754723088075E-2</v>
      </c>
      <c r="L70" s="46">
        <f t="shared" ca="1" si="15"/>
        <v>7.3543924102381419E-2</v>
      </c>
      <c r="M70" s="46">
        <f t="shared" ca="1" si="15"/>
        <v>7.8908104781910446E-2</v>
      </c>
      <c r="N70" s="46">
        <f t="shared" ca="1" si="15"/>
        <v>7.8616144794217371E-2</v>
      </c>
      <c r="O70" s="46">
        <f t="shared" ca="1" si="15"/>
        <v>7.3103580721246925E-2</v>
      </c>
      <c r="P70" s="46">
        <f t="shared" ca="1" si="15"/>
        <v>6.3728960288505956E-2</v>
      </c>
      <c r="Q70" s="46">
        <f t="shared" ca="1" si="15"/>
        <v>5.2288487288008112E-2</v>
      </c>
      <c r="R70" s="46">
        <f t="shared" ca="1" si="15"/>
        <v>4.0518348799477535E-2</v>
      </c>
      <c r="S70" s="46">
        <f t="shared" ca="1" si="15"/>
        <v>2.974515961709864E-2</v>
      </c>
      <c r="T70" s="46">
        <f t="shared" ca="1" si="15"/>
        <v>2.0744571768560677E-2</v>
      </c>
      <c r="U70" s="46">
        <f t="shared" ca="1" si="15"/>
        <v>1.3778544568678004E-2</v>
      </c>
      <c r="V70" s="46">
        <f t="shared" ca="1" si="15"/>
        <v>8.7357225160379481E-3</v>
      </c>
      <c r="W70" s="46">
        <f t="shared" ca="1" si="15"/>
        <v>5.2977219477479383E-3</v>
      </c>
      <c r="X70" s="46">
        <f t="shared" ca="1" si="15"/>
        <v>3.078903552982262E-3</v>
      </c>
      <c r="Y70" s="46">
        <f t="shared" ca="1" si="16"/>
        <v>0.71474585478971897</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4">
        <f t="shared" si="13"/>
        <v>4.3122963133707319</v>
      </c>
      <c r="B71" s="147">
        <f t="shared" si="14"/>
        <v>62.530520975656692</v>
      </c>
      <c r="C71" s="20" t="str">
        <f t="shared" si="17"/>
        <v>Supermarket</v>
      </c>
      <c r="D71" s="20" t="str">
        <f t="shared" si="18"/>
        <v>DHP-Retro-Supermarket</v>
      </c>
      <c r="E71" s="46">
        <f t="shared" ca="1" si="15"/>
        <v>0</v>
      </c>
      <c r="F71" s="46">
        <f t="shared" ca="1" si="15"/>
        <v>0</v>
      </c>
      <c r="G71" s="46">
        <f t="shared" ca="1" si="15"/>
        <v>0</v>
      </c>
      <c r="H71" s="46">
        <f t="shared" ca="1" si="15"/>
        <v>0</v>
      </c>
      <c r="I71" s="46">
        <f t="shared" ca="1" si="15"/>
        <v>0</v>
      </c>
      <c r="J71" s="46">
        <f t="shared" ca="1" si="15"/>
        <v>0</v>
      </c>
      <c r="K71" s="46">
        <f t="shared" ca="1" si="15"/>
        <v>0</v>
      </c>
      <c r="L71" s="46">
        <f t="shared" ca="1" si="15"/>
        <v>0</v>
      </c>
      <c r="M71" s="46">
        <f t="shared" ca="1" si="15"/>
        <v>0</v>
      </c>
      <c r="N71" s="46">
        <f t="shared" ca="1" si="15"/>
        <v>0</v>
      </c>
      <c r="O71" s="46">
        <f t="shared" ca="1" si="15"/>
        <v>0</v>
      </c>
      <c r="P71" s="46">
        <f t="shared" ca="1" si="15"/>
        <v>0</v>
      </c>
      <c r="Q71" s="46">
        <f t="shared" ca="1" si="15"/>
        <v>0</v>
      </c>
      <c r="R71" s="46">
        <f t="shared" ca="1" si="15"/>
        <v>0</v>
      </c>
      <c r="S71" s="46">
        <f t="shared" ca="1" si="15"/>
        <v>0</v>
      </c>
      <c r="T71" s="46">
        <f t="shared" ca="1" si="15"/>
        <v>0</v>
      </c>
      <c r="U71" s="46">
        <f t="shared" ca="1" si="15"/>
        <v>0</v>
      </c>
      <c r="V71" s="46">
        <f t="shared" ca="1" si="15"/>
        <v>0</v>
      </c>
      <c r="W71" s="46">
        <f t="shared" ca="1" si="15"/>
        <v>0</v>
      </c>
      <c r="X71" s="46">
        <f t="shared" ca="1" si="15"/>
        <v>0</v>
      </c>
      <c r="Y71" s="46">
        <f t="shared" ca="1" si="16"/>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4">
        <f t="shared" si="13"/>
        <v>4.3122963133707319</v>
      </c>
      <c r="B72" s="147">
        <f t="shared" si="14"/>
        <v>62.530520975656692</v>
      </c>
      <c r="C72" s="20" t="str">
        <f t="shared" si="17"/>
        <v>MiniMart</v>
      </c>
      <c r="D72" s="20" t="str">
        <f t="shared" si="18"/>
        <v>DHP-Retro-MiniMart</v>
      </c>
      <c r="E72" s="46">
        <f t="shared" ca="1" si="15"/>
        <v>2.8502024881688292E-3</v>
      </c>
      <c r="F72" s="46">
        <f t="shared" ca="1" si="15"/>
        <v>4.4591069612795837E-3</v>
      </c>
      <c r="G72" s="46">
        <f t="shared" ca="1" si="15"/>
        <v>8.8761199528446921E-3</v>
      </c>
      <c r="H72" s="46">
        <f t="shared" ca="1" si="15"/>
        <v>1.545989316666772E-2</v>
      </c>
      <c r="I72" s="46">
        <f t="shared" ca="1" si="15"/>
        <v>2.3935212732543846E-2</v>
      </c>
      <c r="J72" s="46">
        <f t="shared" ca="1" si="15"/>
        <v>3.3351133939824723E-2</v>
      </c>
      <c r="K72" s="46">
        <f t="shared" ca="1" si="15"/>
        <v>4.224654838425479E-2</v>
      </c>
      <c r="L72" s="46">
        <f t="shared" ca="1" si="15"/>
        <v>4.9055002121861292E-2</v>
      </c>
      <c r="M72" s="46">
        <f t="shared" ca="1" si="15"/>
        <v>5.2579113474295794E-2</v>
      </c>
      <c r="N72" s="46">
        <f t="shared" ca="1" si="15"/>
        <v>5.2330940058697116E-2</v>
      </c>
      <c r="O72" s="46">
        <f t="shared" ca="1" si="15"/>
        <v>4.8611675486845439E-2</v>
      </c>
      <c r="P72" s="46">
        <f t="shared" ca="1" si="15"/>
        <v>4.2334449831229047E-2</v>
      </c>
      <c r="Q72" s="46">
        <f t="shared" ca="1" si="15"/>
        <v>3.4699108070138748E-2</v>
      </c>
      <c r="R72" s="46">
        <f t="shared" ca="1" si="15"/>
        <v>2.686081088448157E-2</v>
      </c>
      <c r="S72" s="46">
        <f t="shared" ca="1" si="15"/>
        <v>1.9698757368394552E-2</v>
      </c>
      <c r="T72" s="46">
        <f t="shared" ca="1" si="15"/>
        <v>1.3724045463530963E-2</v>
      </c>
      <c r="U72" s="46">
        <f t="shared" ca="1" si="15"/>
        <v>9.1061786459620628E-3</v>
      </c>
      <c r="V72" s="46">
        <f t="shared" ca="1" si="15"/>
        <v>5.767489307206543E-3</v>
      </c>
      <c r="W72" s="46">
        <f t="shared" ca="1" si="15"/>
        <v>3.4940754177162068E-3</v>
      </c>
      <c r="X72" s="46">
        <f t="shared" ca="1" si="15"/>
        <v>2.0285903060175796E-3</v>
      </c>
      <c r="Y72" s="46">
        <f t="shared" ca="1" si="16"/>
        <v>0.47092300468075937</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4">
        <f t="shared" si="13"/>
        <v>4.3122963133707319</v>
      </c>
      <c r="B73" s="147">
        <f t="shared" si="14"/>
        <v>62.530520975656692</v>
      </c>
      <c r="C73" s="20" t="str">
        <f t="shared" si="17"/>
        <v>Restaurant</v>
      </c>
      <c r="D73" s="20" t="str">
        <f t="shared" si="18"/>
        <v>DHP-Retro-Restaurant</v>
      </c>
      <c r="E73" s="46">
        <f t="shared" ca="1" si="15"/>
        <v>3.5020050979388513E-3</v>
      </c>
      <c r="F73" s="46">
        <f t="shared" ca="1" si="15"/>
        <v>5.4788441787826884E-3</v>
      </c>
      <c r="G73" s="46">
        <f t="shared" ca="1" si="15"/>
        <v>1.0905968068517669E-2</v>
      </c>
      <c r="H73" s="46">
        <f t="shared" ca="1" si="15"/>
        <v>1.8995360823659976E-2</v>
      </c>
      <c r="I73" s="46">
        <f t="shared" ca="1" si="15"/>
        <v>2.9408870898668005E-2</v>
      </c>
      <c r="J73" s="46">
        <f t="shared" ca="1" si="15"/>
        <v>4.0978085439236797E-2</v>
      </c>
      <c r="K73" s="46">
        <f t="shared" ca="1" si="15"/>
        <v>5.1907760387590061E-2</v>
      </c>
      <c r="L73" s="46">
        <f t="shared" ca="1" si="15"/>
        <v>6.0273215051654068E-2</v>
      </c>
      <c r="M73" s="46">
        <f t="shared" ca="1" si="15"/>
        <v>6.4603242820964871E-2</v>
      </c>
      <c r="N73" s="46">
        <f t="shared" ca="1" si="15"/>
        <v>6.4298315514849935E-2</v>
      </c>
      <c r="O73" s="46">
        <f t="shared" ca="1" si="15"/>
        <v>5.9728505634578578E-2</v>
      </c>
      <c r="P73" s="46">
        <f t="shared" ca="1" si="15"/>
        <v>5.20157637019854E-2</v>
      </c>
      <c r="Q73" s="46">
        <f t="shared" ca="1" si="15"/>
        <v>4.263432295072752E-2</v>
      </c>
      <c r="R73" s="46">
        <f t="shared" ca="1" si="15"/>
        <v>3.300351362497788E-2</v>
      </c>
      <c r="S73" s="46">
        <f t="shared" ca="1" si="15"/>
        <v>2.4203595714176487E-2</v>
      </c>
      <c r="T73" s="46">
        <f ca="1">T48*$A73*1000/8760</f>
        <v>1.6862548319683833E-2</v>
      </c>
      <c r="U73" s="46">
        <f ca="1">U48*$A73*1000/8760</f>
        <v>1.118863806107662E-2</v>
      </c>
      <c r="V73" s="46">
        <f ca="1">V48*$A73*1000/8760</f>
        <v>7.0864358023635006E-3</v>
      </c>
      <c r="W73" s="46">
        <f ca="1">W48*$A73*1000/8760</f>
        <v>4.2931230241421963E-3</v>
      </c>
      <c r="X73" s="46">
        <f ca="1">X48*$A73*1000/8760</f>
        <v>2.4925013653563583E-3</v>
      </c>
      <c r="Y73" s="46">
        <f t="shared" ca="1" si="16"/>
        <v>0.5786167017867726</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4">
        <f t="shared" si="13"/>
        <v>4.3122963133707319</v>
      </c>
      <c r="B74" s="147">
        <f t="shared" si="14"/>
        <v>62.530520975656692</v>
      </c>
      <c r="C74" s="20" t="str">
        <f t="shared" si="17"/>
        <v>Lodging</v>
      </c>
      <c r="D74" s="20" t="str">
        <f t="shared" si="18"/>
        <v>DHP-Retro-Lodging</v>
      </c>
      <c r="E74" s="46">
        <f t="shared" ref="E74:X78" ca="1" si="19">E49*$A74*1000/8760</f>
        <v>1.7137041189237152E-2</v>
      </c>
      <c r="F74" s="46">
        <f t="shared" ca="1" si="19"/>
        <v>2.6873187298391232E-2</v>
      </c>
      <c r="G74" s="46">
        <f t="shared" ca="1" si="19"/>
        <v>5.3617383297750197E-2</v>
      </c>
      <c r="H74" s="46">
        <f t="shared" ca="1" si="19"/>
        <v>9.3605227761212342E-2</v>
      </c>
      <c r="I74" s="46">
        <f t="shared" ca="1" si="19"/>
        <v>0.14525867255602176</v>
      </c>
      <c r="J74" s="46">
        <f t="shared" ca="1" si="19"/>
        <v>0.20287407243864208</v>
      </c>
      <c r="K74" s="46">
        <f t="shared" ca="1" si="19"/>
        <v>0.25758367684609562</v>
      </c>
      <c r="L74" s="46">
        <f t="shared" ca="1" si="19"/>
        <v>0.29979305535860923</v>
      </c>
      <c r="M74" s="46">
        <f t="shared" ca="1" si="19"/>
        <v>0.32207920987388289</v>
      </c>
      <c r="N74" s="46">
        <f t="shared" ca="1" si="19"/>
        <v>0.32130621977018564</v>
      </c>
      <c r="O74" s="46">
        <f t="shared" ca="1" si="19"/>
        <v>0.29916607918655502</v>
      </c>
      <c r="P74" s="46">
        <f t="shared" ca="1" si="19"/>
        <v>0.2611420705219436</v>
      </c>
      <c r="Q74" s="46">
        <f t="shared" ca="1" si="19"/>
        <v>0.21454203610221592</v>
      </c>
      <c r="R74" s="46">
        <f t="shared" ca="1" si="19"/>
        <v>0.16646554961211069</v>
      </c>
      <c r="S74" s="46">
        <f t="shared" ca="1" si="19"/>
        <v>0.12236444484750471</v>
      </c>
      <c r="T74" s="46">
        <f t="shared" ca="1" si="19"/>
        <v>8.5449539125909149E-2</v>
      </c>
      <c r="U74" s="46">
        <f t="shared" ca="1" si="19"/>
        <v>5.6829640154671318E-2</v>
      </c>
      <c r="V74" s="46">
        <f t="shared" ca="1" si="19"/>
        <v>3.6077522102554674E-2</v>
      </c>
      <c r="W74" s="46">
        <f t="shared" ca="1" si="19"/>
        <v>2.1907526291005574E-2</v>
      </c>
      <c r="X74" s="46">
        <f t="shared" ca="1" si="19"/>
        <v>1.2748719799611908E-2</v>
      </c>
      <c r="Y74" s="46">
        <f t="shared" ca="1" si="16"/>
        <v>2.959525842185653</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4">
        <f t="shared" si="13"/>
        <v>4.3122963133707319</v>
      </c>
      <c r="B75" s="147">
        <f t="shared" si="14"/>
        <v>62.530520975656692</v>
      </c>
      <c r="C75" s="20" t="str">
        <f t="shared" si="17"/>
        <v>Hospital</v>
      </c>
      <c r="D75" s="20" t="str">
        <f t="shared" si="18"/>
        <v>DHP-Retro-Hospital</v>
      </c>
      <c r="E75" s="46">
        <f t="shared" ca="1" si="19"/>
        <v>0</v>
      </c>
      <c r="F75" s="46">
        <f t="shared" ca="1" si="19"/>
        <v>0</v>
      </c>
      <c r="G75" s="46">
        <f t="shared" ca="1" si="19"/>
        <v>0</v>
      </c>
      <c r="H75" s="46">
        <f t="shared" ca="1" si="19"/>
        <v>0</v>
      </c>
      <c r="I75" s="46">
        <f t="shared" ca="1" si="19"/>
        <v>0</v>
      </c>
      <c r="J75" s="46">
        <f t="shared" ca="1" si="19"/>
        <v>0</v>
      </c>
      <c r="K75" s="46">
        <f t="shared" ca="1" si="19"/>
        <v>0</v>
      </c>
      <c r="L75" s="46">
        <f t="shared" ca="1" si="19"/>
        <v>0</v>
      </c>
      <c r="M75" s="46">
        <f t="shared" ca="1" si="19"/>
        <v>0</v>
      </c>
      <c r="N75" s="46">
        <f t="shared" ca="1" si="19"/>
        <v>0</v>
      </c>
      <c r="O75" s="46">
        <f t="shared" ca="1" si="19"/>
        <v>0</v>
      </c>
      <c r="P75" s="46">
        <f t="shared" ca="1" si="19"/>
        <v>0</v>
      </c>
      <c r="Q75" s="46">
        <f t="shared" ca="1" si="19"/>
        <v>0</v>
      </c>
      <c r="R75" s="46">
        <f t="shared" ca="1" si="19"/>
        <v>0</v>
      </c>
      <c r="S75" s="46">
        <f t="shared" ca="1" si="19"/>
        <v>0</v>
      </c>
      <c r="T75" s="46">
        <f t="shared" ca="1" si="19"/>
        <v>0</v>
      </c>
      <c r="U75" s="46">
        <f t="shared" ca="1" si="19"/>
        <v>0</v>
      </c>
      <c r="V75" s="46">
        <f t="shared" ca="1" si="19"/>
        <v>0</v>
      </c>
      <c r="W75" s="46">
        <f t="shared" ca="1" si="19"/>
        <v>0</v>
      </c>
      <c r="X75" s="46">
        <f t="shared" ca="1" si="19"/>
        <v>0</v>
      </c>
      <c r="Y75" s="46">
        <f t="shared" ca="1" si="16"/>
        <v>0</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4">
        <f t="shared" si="13"/>
        <v>4.3122963133707319</v>
      </c>
      <c r="B76" s="147">
        <f t="shared" si="14"/>
        <v>62.530520975656692</v>
      </c>
      <c r="C76" s="20" t="str">
        <f t="shared" si="17"/>
        <v>Residential Care</v>
      </c>
      <c r="D76" s="20" t="str">
        <f t="shared" si="18"/>
        <v>DHP-Retro-Residential Care</v>
      </c>
      <c r="E76" s="46">
        <f t="shared" ca="1" si="19"/>
        <v>2.0611106368594957E-2</v>
      </c>
      <c r="F76" s="46">
        <f t="shared" ca="1" si="19"/>
        <v>3.2320989122566986E-2</v>
      </c>
      <c r="G76" s="46">
        <f t="shared" ca="1" si="19"/>
        <v>6.4486837497345684E-2</v>
      </c>
      <c r="H76" s="46">
        <f t="shared" ca="1" si="19"/>
        <v>0.11258112090286612</v>
      </c>
      <c r="I76" s="46">
        <f t="shared" ca="1" si="19"/>
        <v>0.17470588521975436</v>
      </c>
      <c r="J76" s="46">
        <f t="shared" ca="1" si="19"/>
        <v>0.24400122753331754</v>
      </c>
      <c r="K76" s="46">
        <f t="shared" ca="1" si="19"/>
        <v>0.30980170402012075</v>
      </c>
      <c r="L76" s="46">
        <f t="shared" ca="1" si="19"/>
        <v>0.36056787658555128</v>
      </c>
      <c r="M76" s="46">
        <f t="shared" ca="1" si="19"/>
        <v>0.38737193781111084</v>
      </c>
      <c r="N76" s="46">
        <f t="shared" ca="1" si="19"/>
        <v>0.38644224516036418</v>
      </c>
      <c r="O76" s="46">
        <f t="shared" ca="1" si="19"/>
        <v>0.35981379818718107</v>
      </c>
      <c r="P76" s="46">
        <f t="shared" ca="1" si="19"/>
        <v>0.31408146443759</v>
      </c>
      <c r="Q76" s="46">
        <f t="shared" ca="1" si="19"/>
        <v>0.25803455087771499</v>
      </c>
      <c r="R76" s="46">
        <f t="shared" ca="1" si="19"/>
        <v>0.20021187507658458</v>
      </c>
      <c r="S76" s="46">
        <f t="shared" ca="1" si="19"/>
        <v>0.14717048063524313</v>
      </c>
      <c r="T76" s="46">
        <f t="shared" ca="1" si="19"/>
        <v>0.10277209003720256</v>
      </c>
      <c r="U76" s="46">
        <f t="shared" ca="1" si="19"/>
        <v>6.8350291347408859E-2</v>
      </c>
      <c r="V76" s="46">
        <f t="shared" ca="1" si="19"/>
        <v>4.3391250412475123E-2</v>
      </c>
      <c r="W76" s="46">
        <f t="shared" ca="1" si="19"/>
        <v>2.634867651133925E-2</v>
      </c>
      <c r="X76" s="46">
        <f t="shared" ca="1" si="19"/>
        <v>1.5333173151164635E-2</v>
      </c>
      <c r="Y76" s="46">
        <f t="shared" ca="1" si="16"/>
        <v>3.5594885523298081</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4">
        <f t="shared" si="13"/>
        <v>4.3122963133707319</v>
      </c>
      <c r="B77" s="147">
        <f t="shared" si="14"/>
        <v>62.530520975656692</v>
      </c>
      <c r="C77" s="20" t="str">
        <f t="shared" si="17"/>
        <v>Assembly</v>
      </c>
      <c r="D77" s="20" t="str">
        <f t="shared" si="18"/>
        <v>DHP-Retro-Assembly</v>
      </c>
      <c r="E77" s="46">
        <f t="shared" ca="1" si="19"/>
        <v>5.7761166765373184E-2</v>
      </c>
      <c r="F77" s="46">
        <f t="shared" ca="1" si="19"/>
        <v>9.0387825067712341E-2</v>
      </c>
      <c r="G77" s="46">
        <f t="shared" ca="1" si="19"/>
        <v>0.17996457005181715</v>
      </c>
      <c r="H77" s="46">
        <f t="shared" ca="1" si="19"/>
        <v>0.3135249757748233</v>
      </c>
      <c r="I77" s="46">
        <f t="shared" ca="1" si="19"/>
        <v>0.48551734578176176</v>
      </c>
      <c r="J77" s="46">
        <f t="shared" ca="1" si="19"/>
        <v>0.67667458780649548</v>
      </c>
      <c r="K77" s="46">
        <f t="shared" ca="1" si="19"/>
        <v>0.85735818571353239</v>
      </c>
      <c r="L77" s="46">
        <f t="shared" ca="1" si="19"/>
        <v>0.99576342287368058</v>
      </c>
      <c r="M77" s="46">
        <f t="shared" ca="1" si="19"/>
        <v>1.0675492846484167</v>
      </c>
      <c r="N77" s="46">
        <f t="shared" ca="1" si="19"/>
        <v>1.0627595468579607</v>
      </c>
      <c r="O77" s="46">
        <f t="shared" ca="1" si="19"/>
        <v>0.98745854575609993</v>
      </c>
      <c r="P77" s="46">
        <f t="shared" ca="1" si="19"/>
        <v>0.86014962986237198</v>
      </c>
      <c r="Q77" s="46">
        <f t="shared" ca="1" si="19"/>
        <v>0.70518035015624203</v>
      </c>
      <c r="R77" s="46">
        <f t="shared" ca="1" si="19"/>
        <v>0.54601278743293991</v>
      </c>
      <c r="S77" s="46">
        <f t="shared" ca="1" si="19"/>
        <v>0.40052011267578397</v>
      </c>
      <c r="T77" s="46">
        <f t="shared" ca="1" si="19"/>
        <v>0.27910617870583732</v>
      </c>
      <c r="U77" s="46">
        <f t="shared" ca="1" si="19"/>
        <v>0.18523594821158468</v>
      </c>
      <c r="V77" s="46">
        <f t="shared" ca="1" si="19"/>
        <v>0.11734854489099365</v>
      </c>
      <c r="W77" s="46">
        <f t="shared" ca="1" si="19"/>
        <v>7.1109068487283433E-2</v>
      </c>
      <c r="X77" s="46">
        <f t="shared" ca="1" si="19"/>
        <v>4.1294181716666954E-2</v>
      </c>
      <c r="Y77" s="46">
        <f t="shared" ca="1" si="16"/>
        <v>9.5861545193036903</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4">
        <f t="shared" si="13"/>
        <v>4.3122963133707319</v>
      </c>
      <c r="B78" s="147">
        <f t="shared" si="14"/>
        <v>62.530520975656692</v>
      </c>
      <c r="C78" s="20" t="str">
        <f t="shared" si="17"/>
        <v>Other</v>
      </c>
      <c r="D78" s="20" t="str">
        <f t="shared" si="18"/>
        <v>DHP-Retro-Other</v>
      </c>
      <c r="E78" s="46">
        <f t="shared" ca="1" si="19"/>
        <v>2.9697310679721148E-2</v>
      </c>
      <c r="F78" s="46">
        <f t="shared" ca="1" si="19"/>
        <v>4.6261283176456412E-2</v>
      </c>
      <c r="G78" s="46">
        <f t="shared" ca="1" si="19"/>
        <v>9.1689863255736609E-2</v>
      </c>
      <c r="H78" s="46">
        <f t="shared" ca="1" si="19"/>
        <v>0.15901314535126129</v>
      </c>
      <c r="I78" s="46">
        <f t="shared" ca="1" si="19"/>
        <v>0.24512759762259984</v>
      </c>
      <c r="J78" s="46">
        <f t="shared" ca="1" si="19"/>
        <v>0.34009002894159479</v>
      </c>
      <c r="K78" s="46">
        <f t="shared" ca="1" si="19"/>
        <v>0.42894627832142612</v>
      </c>
      <c r="L78" s="46">
        <f t="shared" ca="1" si="19"/>
        <v>0.49593338878595561</v>
      </c>
      <c r="M78" s="46">
        <f t="shared" ca="1" si="19"/>
        <v>0.52927537200125729</v>
      </c>
      <c r="N78" s="46">
        <f t="shared" ca="1" si="19"/>
        <v>0.52451189365324591</v>
      </c>
      <c r="O78" s="46">
        <f t="shared" ca="1" si="19"/>
        <v>0.48513853416967617</v>
      </c>
      <c r="P78" s="46">
        <f t="shared" ca="1" si="19"/>
        <v>0.4206757514418798</v>
      </c>
      <c r="Q78" s="46">
        <f t="shared" ca="1" si="19"/>
        <v>0.3433209044414493</v>
      </c>
      <c r="R78" s="46">
        <f t="shared" ca="1" si="19"/>
        <v>0.26462412379003741</v>
      </c>
      <c r="S78" s="46">
        <f t="shared" ca="1" si="19"/>
        <v>0.19323132070857835</v>
      </c>
      <c r="T78" s="46">
        <f t="shared" ca="1" si="19"/>
        <v>0.13404456717554031</v>
      </c>
      <c r="U78" s="46">
        <f t="shared" ca="1" si="19"/>
        <v>8.8558777380640288E-2</v>
      </c>
      <c r="V78" s="46">
        <f t="shared" ca="1" si="19"/>
        <v>5.5848385335409326E-2</v>
      </c>
      <c r="W78" s="46">
        <f t="shared" ca="1" si="19"/>
        <v>3.3688717310586182E-2</v>
      </c>
      <c r="X78" s="46">
        <f t="shared" ca="1" si="19"/>
        <v>1.9474885998627109E-2</v>
      </c>
      <c r="Y78" s="46">
        <f t="shared" ca="1" si="16"/>
        <v>4.5209581269729533</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48"/>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 ca="1">SUM(E61:E79)</f>
        <v>0.35495021465334781</v>
      </c>
      <c r="F80" s="40">
        <f t="shared" ref="F80:X80" ca="1" si="20">SUM(F61:F79)</f>
        <v>0.55562055014662337</v>
      </c>
      <c r="G80" s="40">
        <f t="shared" ca="1" si="20"/>
        <v>1.1066071938919473</v>
      </c>
      <c r="H80" s="40">
        <f t="shared" ca="1" si="20"/>
        <v>1.9284925342058232</v>
      </c>
      <c r="I80" s="40">
        <f t="shared" ca="1" si="20"/>
        <v>2.9873846095415137</v>
      </c>
      <c r="J80" s="40">
        <f t="shared" ca="1" si="20"/>
        <v>4.1649332877737866</v>
      </c>
      <c r="K80" s="40">
        <f t="shared" ca="1" si="20"/>
        <v>5.2787791691931147</v>
      </c>
      <c r="L80" s="40">
        <f t="shared" ca="1" si="20"/>
        <v>6.1329806476794912</v>
      </c>
      <c r="M80" s="40">
        <f t="shared" ca="1" si="20"/>
        <v>6.5773174093375673</v>
      </c>
      <c r="N80" s="40">
        <f t="shared" ca="1" si="20"/>
        <v>6.5500185888659113</v>
      </c>
      <c r="O80" s="40">
        <f t="shared" ca="1" si="20"/>
        <v>6.0879944293128387</v>
      </c>
      <c r="P80" s="40">
        <f t="shared" ca="1" si="20"/>
        <v>5.304915106769438</v>
      </c>
      <c r="Q80" s="40">
        <f t="shared" ca="1" si="20"/>
        <v>4.3506574450560045</v>
      </c>
      <c r="R80" s="40">
        <f t="shared" ca="1" si="20"/>
        <v>3.3698374487350695</v>
      </c>
      <c r="S80" s="40">
        <f t="shared" ca="1" si="20"/>
        <v>2.4727665081097636</v>
      </c>
      <c r="T80" s="40">
        <f t="shared" ca="1" si="20"/>
        <v>1.723780884282476</v>
      </c>
      <c r="U80" s="40">
        <f t="shared" ca="1" si="20"/>
        <v>1.1444396496376013</v>
      </c>
      <c r="V80" s="40">
        <f t="shared" ca="1" si="20"/>
        <v>0.7252730257206611</v>
      </c>
      <c r="W80" s="40">
        <f t="shared" ca="1" si="20"/>
        <v>0.43964908852326934</v>
      </c>
      <c r="X80" s="40">
        <f t="shared" ca="1" si="20"/>
        <v>0.25540453036380267</v>
      </c>
      <c r="Y80" s="40">
        <f ca="1">SUM(Y61:Y79)</f>
        <v>59.290369519767339</v>
      </c>
      <c r="Z80" s="40"/>
      <c r="AA80" s="40">
        <f ca="1">SUM(AA61:AA62)</f>
        <v>14.302018419910237</v>
      </c>
      <c r="AB80" s="9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8" t="s">
        <v>259</v>
      </c>
      <c r="B83" s="99"/>
      <c r="C83" s="99"/>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7"/>
      <c r="D84" s="117"/>
      <c r="E84" s="91">
        <f>E59</f>
        <v>2016</v>
      </c>
      <c r="F84" s="91">
        <f t="shared" ref="F84:X84" si="21">F59</f>
        <v>2017</v>
      </c>
      <c r="G84" s="91">
        <f t="shared" si="21"/>
        <v>2018</v>
      </c>
      <c r="H84" s="91">
        <f t="shared" si="21"/>
        <v>2019</v>
      </c>
      <c r="I84" s="91">
        <f t="shared" si="21"/>
        <v>2020</v>
      </c>
      <c r="J84" s="91">
        <f t="shared" si="21"/>
        <v>2021</v>
      </c>
      <c r="K84" s="91">
        <f t="shared" si="21"/>
        <v>2022</v>
      </c>
      <c r="L84" s="91">
        <f t="shared" si="21"/>
        <v>2023</v>
      </c>
      <c r="M84" s="91">
        <f t="shared" si="21"/>
        <v>2024</v>
      </c>
      <c r="N84" s="91">
        <f t="shared" si="21"/>
        <v>2025</v>
      </c>
      <c r="O84" s="91">
        <f t="shared" si="21"/>
        <v>2026</v>
      </c>
      <c r="P84" s="91">
        <f t="shared" si="21"/>
        <v>2027</v>
      </c>
      <c r="Q84" s="91">
        <f t="shared" si="21"/>
        <v>2028</v>
      </c>
      <c r="R84" s="91">
        <f t="shared" si="21"/>
        <v>2029</v>
      </c>
      <c r="S84" s="91">
        <f t="shared" si="21"/>
        <v>2030</v>
      </c>
      <c r="T84" s="91">
        <f t="shared" si="21"/>
        <v>2031</v>
      </c>
      <c r="U84" s="91">
        <f t="shared" si="21"/>
        <v>2032</v>
      </c>
      <c r="V84" s="91">
        <f t="shared" si="21"/>
        <v>2033</v>
      </c>
      <c r="W84" s="91">
        <f t="shared" si="21"/>
        <v>2034</v>
      </c>
      <c r="X84" s="91">
        <f t="shared" si="21"/>
        <v>2035</v>
      </c>
      <c r="Y84" s="91"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18" t="s">
        <v>256</v>
      </c>
      <c r="D85" s="118" t="s">
        <v>256</v>
      </c>
      <c r="E85" s="92" t="str">
        <f>CONCATENATE("aMW_",E$11)</f>
        <v>aMW_2016</v>
      </c>
      <c r="F85" s="92" t="str">
        <f t="shared" ref="F85:X85" si="22">CONCATENATE("aMW_",F$11)</f>
        <v>aMW_2017</v>
      </c>
      <c r="G85" s="92" t="str">
        <f t="shared" si="22"/>
        <v>aMW_2018</v>
      </c>
      <c r="H85" s="92" t="str">
        <f t="shared" si="22"/>
        <v>aMW_2019</v>
      </c>
      <c r="I85" s="92" t="str">
        <f t="shared" si="22"/>
        <v>aMW_2020</v>
      </c>
      <c r="J85" s="92" t="str">
        <f t="shared" si="22"/>
        <v>aMW_2021</v>
      </c>
      <c r="K85" s="92" t="str">
        <f t="shared" si="22"/>
        <v>aMW_2022</v>
      </c>
      <c r="L85" s="92" t="str">
        <f t="shared" si="22"/>
        <v>aMW_2023</v>
      </c>
      <c r="M85" s="92" t="str">
        <f t="shared" si="22"/>
        <v>aMW_2024</v>
      </c>
      <c r="N85" s="92" t="str">
        <f t="shared" si="22"/>
        <v>aMW_2025</v>
      </c>
      <c r="O85" s="92" t="str">
        <f t="shared" si="22"/>
        <v>aMW_2026</v>
      </c>
      <c r="P85" s="92" t="str">
        <f t="shared" si="22"/>
        <v>aMW_2027</v>
      </c>
      <c r="Q85" s="92" t="str">
        <f t="shared" si="22"/>
        <v>aMW_2028</v>
      </c>
      <c r="R85" s="92" t="str">
        <f t="shared" si="22"/>
        <v>aMW_2029</v>
      </c>
      <c r="S85" s="92" t="str">
        <f t="shared" si="22"/>
        <v>aMW_2030</v>
      </c>
      <c r="T85" s="92" t="str">
        <f t="shared" si="22"/>
        <v>aMW_2031</v>
      </c>
      <c r="U85" s="92" t="str">
        <f t="shared" si="22"/>
        <v>aMW_2032</v>
      </c>
      <c r="V85" s="92" t="str">
        <f t="shared" si="22"/>
        <v>aMW_2033</v>
      </c>
      <c r="W85" s="92" t="str">
        <f t="shared" si="22"/>
        <v>aMW_2034</v>
      </c>
      <c r="X85" s="92" t="str">
        <f t="shared" si="22"/>
        <v>aMW_2035</v>
      </c>
      <c r="Y85" s="92" t="s">
        <v>406</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3" t="s">
        <v>260</v>
      </c>
      <c r="D86" s="113"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3" t="s">
        <v>262</v>
      </c>
      <c r="D87" s="113" t="s">
        <v>263</v>
      </c>
      <c r="E87" s="46">
        <f>DSUM($B$60:$Y$78,E$60,$C$85:$D87)</f>
        <v>0</v>
      </c>
      <c r="F87" s="46">
        <f>DSUM($B$60:$Y$78,F$60,$C$85:$D87)</f>
        <v>0</v>
      </c>
      <c r="G87" s="46">
        <f>DSUM($B$60:$Y$78,G$60,$C$85:$D87)</f>
        <v>0</v>
      </c>
      <c r="H87" s="46">
        <f>DSUM($B$60:$Y$78,H$60,$C$85:$D87)</f>
        <v>0</v>
      </c>
      <c r="I87" s="46">
        <f>DSUM($B$60:$Y$78,I$60,$C$85:$D87)</f>
        <v>0</v>
      </c>
      <c r="J87" s="46">
        <f>DSUM($B$60:$Y$78,J$60,$C$85:$D87)</f>
        <v>0</v>
      </c>
      <c r="K87" s="46">
        <f>DSUM($B$60:$Y$78,K$60,$C$85:$D87)</f>
        <v>0</v>
      </c>
      <c r="L87" s="46">
        <f>DSUM($B$60:$Y$78,L$60,$C$85:$D87)</f>
        <v>0</v>
      </c>
      <c r="M87" s="46">
        <f>DSUM($B$60:$Y$78,M$60,$C$85:$D87)</f>
        <v>0</v>
      </c>
      <c r="N87" s="46">
        <f>DSUM($B$60:$Y$78,N$60,$C$85:$D87)</f>
        <v>0</v>
      </c>
      <c r="O87" s="46">
        <f>DSUM($B$60:$Y$78,O$60,$C$85:$D87)</f>
        <v>0</v>
      </c>
      <c r="P87" s="46">
        <f>DSUM($B$60:$Y$78,P$60,$C$85:$D87)</f>
        <v>0</v>
      </c>
      <c r="Q87" s="46">
        <f>DSUM($B$60:$Y$78,Q$60,$C$85:$D87)</f>
        <v>0</v>
      </c>
      <c r="R87" s="46">
        <f>DSUM($B$60:$Y$78,R$60,$C$85:$D87)</f>
        <v>0</v>
      </c>
      <c r="S87" s="46">
        <f>DSUM($B$60:$Y$78,S$60,$C$85:$D87)</f>
        <v>0</v>
      </c>
      <c r="T87" s="46">
        <f>DSUM($B$60:$Y$78,T$60,$C$85:$D87)</f>
        <v>0</v>
      </c>
      <c r="U87" s="46">
        <f>DSUM($B$60:$Y$78,U$60,$C$85:$D87)</f>
        <v>0</v>
      </c>
      <c r="V87" s="46">
        <f>DSUM($B$60:$Y$78,V$60,$C$85:$D87)</f>
        <v>0</v>
      </c>
      <c r="W87" s="46">
        <f>DSUM($B$60:$Y$78,W$60,$C$85:$D87)</f>
        <v>0</v>
      </c>
      <c r="X87" s="46">
        <f>DSUM($B$60:$Y$78,X$60,$C$85:$D87)</f>
        <v>0</v>
      </c>
      <c r="Y87" s="46">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3" t="s">
        <v>264</v>
      </c>
      <c r="D88" s="113" t="s">
        <v>265</v>
      </c>
      <c r="E88" s="46">
        <f>DSUM($B$60:$Y$78,E$60,$C$85:$D88)</f>
        <v>0</v>
      </c>
      <c r="F88" s="46">
        <f>DSUM($B$60:$Y$78,F$60,$C$85:$D88)</f>
        <v>0</v>
      </c>
      <c r="G88" s="46">
        <f>DSUM($B$60:$Y$78,G$60,$C$85:$D88)</f>
        <v>0</v>
      </c>
      <c r="H88" s="46">
        <f>DSUM($B$60:$Y$78,H$60,$C$85:$D88)</f>
        <v>0</v>
      </c>
      <c r="I88" s="46">
        <f>DSUM($B$60:$Y$78,I$60,$C$85:$D88)</f>
        <v>0</v>
      </c>
      <c r="J88" s="46">
        <f>DSUM($B$60:$Y$78,J$60,$C$85:$D88)</f>
        <v>0</v>
      </c>
      <c r="K88" s="46">
        <f>DSUM($B$60:$Y$78,K$60,$C$85:$D88)</f>
        <v>0</v>
      </c>
      <c r="L88" s="46">
        <f>DSUM($B$60:$Y$78,L$60,$C$85:$D88)</f>
        <v>0</v>
      </c>
      <c r="M88" s="46">
        <f>DSUM($B$60:$Y$78,M$60,$C$85:$D88)</f>
        <v>0</v>
      </c>
      <c r="N88" s="46">
        <f>DSUM($B$60:$Y$78,N$60,$C$85:$D88)</f>
        <v>0</v>
      </c>
      <c r="O88" s="46">
        <f>DSUM($B$60:$Y$78,O$60,$C$85:$D88)</f>
        <v>0</v>
      </c>
      <c r="P88" s="46">
        <f>DSUM($B$60:$Y$78,P$60,$C$85:$D88)</f>
        <v>0</v>
      </c>
      <c r="Q88" s="46">
        <f>DSUM($B$60:$Y$78,Q$60,$C$85:$D88)</f>
        <v>0</v>
      </c>
      <c r="R88" s="46">
        <f>DSUM($B$60:$Y$78,R$60,$C$85:$D88)</f>
        <v>0</v>
      </c>
      <c r="S88" s="46">
        <f>DSUM($B$60:$Y$78,S$60,$C$85:$D88)</f>
        <v>0</v>
      </c>
      <c r="T88" s="46">
        <f>DSUM($B$60:$Y$78,T$60,$C$85:$D88)</f>
        <v>0</v>
      </c>
      <c r="U88" s="46">
        <f>DSUM($B$60:$Y$78,U$60,$C$85:$D88)</f>
        <v>0</v>
      </c>
      <c r="V88" s="46">
        <f>DSUM($B$60:$Y$78,V$60,$C$85:$D88)</f>
        <v>0</v>
      </c>
      <c r="W88" s="46">
        <f>DSUM($B$60:$Y$78,W$60,$C$85:$D88)</f>
        <v>0</v>
      </c>
      <c r="X88" s="46">
        <f>DSUM($B$60:$Y$78,X$60,$C$85:$D88)</f>
        <v>0</v>
      </c>
      <c r="Y88" s="46">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3" t="s">
        <v>266</v>
      </c>
      <c r="D89" s="113" t="s">
        <v>267</v>
      </c>
      <c r="E89" s="46">
        <f>DSUM($B$60:$Y$78,E$60,$C$85:$D89)</f>
        <v>0</v>
      </c>
      <c r="F89" s="46">
        <f>DSUM($B$60:$Y$78,F$60,$C$85:$D89)</f>
        <v>0</v>
      </c>
      <c r="G89" s="46">
        <f>DSUM($B$60:$Y$78,G$60,$C$85:$D89)</f>
        <v>0</v>
      </c>
      <c r="H89" s="46">
        <f>DSUM($B$60:$Y$78,H$60,$C$85:$D89)</f>
        <v>0</v>
      </c>
      <c r="I89" s="46">
        <f>DSUM($B$60:$Y$78,I$60,$C$85:$D89)</f>
        <v>0</v>
      </c>
      <c r="J89" s="46">
        <f>DSUM($B$60:$Y$78,J$60,$C$85:$D89)</f>
        <v>0</v>
      </c>
      <c r="K89" s="46">
        <f>DSUM($B$60:$Y$78,K$60,$C$85:$D89)</f>
        <v>0</v>
      </c>
      <c r="L89" s="46">
        <f>DSUM($B$60:$Y$78,L$60,$C$85:$D89)</f>
        <v>0</v>
      </c>
      <c r="M89" s="46">
        <f>DSUM($B$60:$Y$78,M$60,$C$85:$D89)</f>
        <v>0</v>
      </c>
      <c r="N89" s="46">
        <f>DSUM($B$60:$Y$78,N$60,$C$85:$D89)</f>
        <v>0</v>
      </c>
      <c r="O89" s="46">
        <f>DSUM($B$60:$Y$78,O$60,$C$85:$D89)</f>
        <v>0</v>
      </c>
      <c r="P89" s="46">
        <f>DSUM($B$60:$Y$78,P$60,$C$85:$D89)</f>
        <v>0</v>
      </c>
      <c r="Q89" s="46">
        <f>DSUM($B$60:$Y$78,Q$60,$C$85:$D89)</f>
        <v>0</v>
      </c>
      <c r="R89" s="46">
        <f>DSUM($B$60:$Y$78,R$60,$C$85:$D89)</f>
        <v>0</v>
      </c>
      <c r="S89" s="46">
        <f>DSUM($B$60:$Y$78,S$60,$C$85:$D89)</f>
        <v>0</v>
      </c>
      <c r="T89" s="46">
        <f>DSUM($B$60:$Y$78,T$60,$C$85:$D89)</f>
        <v>0</v>
      </c>
      <c r="U89" s="46">
        <f>DSUM($B$60:$Y$78,U$60,$C$85:$D89)</f>
        <v>0</v>
      </c>
      <c r="V89" s="46">
        <f>DSUM($B$60:$Y$78,V$60,$C$85:$D89)</f>
        <v>0</v>
      </c>
      <c r="W89" s="46">
        <f>DSUM($B$60:$Y$78,W$60,$C$85:$D89)</f>
        <v>0</v>
      </c>
      <c r="X89" s="46">
        <f>DSUM($B$60:$Y$78,X$60,$C$85:$D89)</f>
        <v>0</v>
      </c>
      <c r="Y89" s="46">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3" t="s">
        <v>268</v>
      </c>
      <c r="D90" s="113" t="s">
        <v>269</v>
      </c>
      <c r="E90" s="46">
        <f>DSUM($B$60:$Y$78,E$60,$C$85:$D90)</f>
        <v>0</v>
      </c>
      <c r="F90" s="46">
        <f>DSUM($B$60:$Y$78,F$60,$C$85:$D90)</f>
        <v>0</v>
      </c>
      <c r="G90" s="46">
        <f>DSUM($B$60:$Y$78,G$60,$C$85:$D90)</f>
        <v>0</v>
      </c>
      <c r="H90" s="46">
        <f>DSUM($B$60:$Y$78,H$60,$C$85:$D90)</f>
        <v>0</v>
      </c>
      <c r="I90" s="46">
        <f>DSUM($B$60:$Y$78,I$60,$C$85:$D90)</f>
        <v>0</v>
      </c>
      <c r="J90" s="46">
        <f>DSUM($B$60:$Y$78,J$60,$C$85:$D90)</f>
        <v>0</v>
      </c>
      <c r="K90" s="46">
        <f>DSUM($B$60:$Y$78,K$60,$C$85:$D90)</f>
        <v>0</v>
      </c>
      <c r="L90" s="46">
        <f>DSUM($B$60:$Y$78,L$60,$C$85:$D90)</f>
        <v>0</v>
      </c>
      <c r="M90" s="46">
        <f>DSUM($B$60:$Y$78,M$60,$C$85:$D90)</f>
        <v>0</v>
      </c>
      <c r="N90" s="46">
        <f>DSUM($B$60:$Y$78,N$60,$C$85:$D90)</f>
        <v>0</v>
      </c>
      <c r="O90" s="46">
        <f>DSUM($B$60:$Y$78,O$60,$C$85:$D90)</f>
        <v>0</v>
      </c>
      <c r="P90" s="46">
        <f>DSUM($B$60:$Y$78,P$60,$C$85:$D90)</f>
        <v>0</v>
      </c>
      <c r="Q90" s="46">
        <f>DSUM($B$60:$Y$78,Q$60,$C$85:$D90)</f>
        <v>0</v>
      </c>
      <c r="R90" s="46">
        <f>DSUM($B$60:$Y$78,R$60,$C$85:$D90)</f>
        <v>0</v>
      </c>
      <c r="S90" s="46">
        <f>DSUM($B$60:$Y$78,S$60,$C$85:$D90)</f>
        <v>0</v>
      </c>
      <c r="T90" s="46">
        <f>DSUM($B$60:$Y$78,T$60,$C$85:$D90)</f>
        <v>0</v>
      </c>
      <c r="U90" s="46">
        <f>DSUM($B$60:$Y$78,U$60,$C$85:$D90)</f>
        <v>0</v>
      </c>
      <c r="V90" s="46">
        <f>DSUM($B$60:$Y$78,V$60,$C$85:$D90)</f>
        <v>0</v>
      </c>
      <c r="W90" s="46">
        <f>DSUM($B$60:$Y$78,W$60,$C$85:$D90)</f>
        <v>0</v>
      </c>
      <c r="X90" s="46">
        <f>DSUM($B$60:$Y$78,X$60,$C$85:$D90)</f>
        <v>0</v>
      </c>
      <c r="Y90" s="46">
        <f>DSUM($B$60:$Y$78,Y$60,$C$85:$D90)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3" t="s">
        <v>270</v>
      </c>
      <c r="D91" s="113" t="s">
        <v>271</v>
      </c>
      <c r="E91" s="46">
        <f>DSUM($B$60:$Y$78,E$60,$C$85:$D91)</f>
        <v>0</v>
      </c>
      <c r="F91" s="46">
        <f>DSUM($B$60:$Y$78,F$60,$C$85:$D91)</f>
        <v>0</v>
      </c>
      <c r="G91" s="46">
        <f>DSUM($B$60:$Y$78,G$60,$C$85:$D91)</f>
        <v>0</v>
      </c>
      <c r="H91" s="46">
        <f>DSUM($B$60:$Y$78,H$60,$C$85:$D91)</f>
        <v>0</v>
      </c>
      <c r="I91" s="46">
        <f>DSUM($B$60:$Y$78,I$60,$C$85:$D91)</f>
        <v>0</v>
      </c>
      <c r="J91" s="46">
        <f>DSUM($B$60:$Y$78,J$60,$C$85:$D91)</f>
        <v>0</v>
      </c>
      <c r="K91" s="46">
        <f>DSUM($B$60:$Y$78,K$60,$C$85:$D91)</f>
        <v>0</v>
      </c>
      <c r="L91" s="46">
        <f>DSUM($B$60:$Y$78,L$60,$C$85:$D91)</f>
        <v>0</v>
      </c>
      <c r="M91" s="46">
        <f>DSUM($B$60:$Y$78,M$60,$C$85:$D91)</f>
        <v>0</v>
      </c>
      <c r="N91" s="46">
        <f>DSUM($B$60:$Y$78,N$60,$C$85:$D91)</f>
        <v>0</v>
      </c>
      <c r="O91" s="46">
        <f>DSUM($B$60:$Y$78,O$60,$C$85:$D91)</f>
        <v>0</v>
      </c>
      <c r="P91" s="46">
        <f>DSUM($B$60:$Y$78,P$60,$C$85:$D91)</f>
        <v>0</v>
      </c>
      <c r="Q91" s="46">
        <f>DSUM($B$60:$Y$78,Q$60,$C$85:$D91)</f>
        <v>0</v>
      </c>
      <c r="R91" s="46">
        <f>DSUM($B$60:$Y$78,R$60,$C$85:$D91)</f>
        <v>0</v>
      </c>
      <c r="S91" s="46">
        <f>DSUM($B$60:$Y$78,S$60,$C$85:$D91)</f>
        <v>0</v>
      </c>
      <c r="T91" s="46">
        <f>DSUM($B$60:$Y$78,T$60,$C$85:$D91)</f>
        <v>0</v>
      </c>
      <c r="U91" s="46">
        <f>DSUM($B$60:$Y$78,U$60,$C$85:$D91)</f>
        <v>0</v>
      </c>
      <c r="V91" s="46">
        <f>DSUM($B$60:$Y$78,V$60,$C$85:$D91)</f>
        <v>0</v>
      </c>
      <c r="W91" s="46">
        <f>DSUM($B$60:$Y$78,W$60,$C$85:$D91)</f>
        <v>0</v>
      </c>
      <c r="X91" s="46">
        <f>DSUM($B$60:$Y$78,X$60,$C$85:$D91)</f>
        <v>0</v>
      </c>
      <c r="Y91" s="46">
        <f>DSUM($B$60:$Y$78,Y$60,$C$85:$D91)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3" t="s">
        <v>272</v>
      </c>
      <c r="D92" s="113" t="s">
        <v>273</v>
      </c>
      <c r="E92" s="46">
        <f>DSUM($B$60:$Y$78,E$60,$C$85:$D92)</f>
        <v>0</v>
      </c>
      <c r="F92" s="46">
        <f>DSUM($B$60:$Y$78,F$60,$C$85:$D92)</f>
        <v>0</v>
      </c>
      <c r="G92" s="46">
        <f>DSUM($B$60:$Y$78,G$60,$C$85:$D92)</f>
        <v>0</v>
      </c>
      <c r="H92" s="46">
        <f>DSUM($B$60:$Y$78,H$60,$C$85:$D92)</f>
        <v>0</v>
      </c>
      <c r="I92" s="46">
        <f>DSUM($B$60:$Y$78,I$60,$C$85:$D92)</f>
        <v>0</v>
      </c>
      <c r="J92" s="46">
        <f>DSUM($B$60:$Y$78,J$60,$C$85:$D92)</f>
        <v>0</v>
      </c>
      <c r="K92" s="46">
        <f>DSUM($B$60:$Y$78,K$60,$C$85:$D92)</f>
        <v>0</v>
      </c>
      <c r="L92" s="46">
        <f>DSUM($B$60:$Y$78,L$60,$C$85:$D92)</f>
        <v>0</v>
      </c>
      <c r="M92" s="46">
        <f>DSUM($B$60:$Y$78,M$60,$C$85:$D92)</f>
        <v>0</v>
      </c>
      <c r="N92" s="46">
        <f>DSUM($B$60:$Y$78,N$60,$C$85:$D92)</f>
        <v>0</v>
      </c>
      <c r="O92" s="46">
        <f>DSUM($B$60:$Y$78,O$60,$C$85:$D92)</f>
        <v>0</v>
      </c>
      <c r="P92" s="46">
        <f>DSUM($B$60:$Y$78,P$60,$C$85:$D92)</f>
        <v>0</v>
      </c>
      <c r="Q92" s="46">
        <f>DSUM($B$60:$Y$78,Q$60,$C$85:$D92)</f>
        <v>0</v>
      </c>
      <c r="R92" s="46">
        <f>DSUM($B$60:$Y$78,R$60,$C$85:$D92)</f>
        <v>0</v>
      </c>
      <c r="S92" s="46">
        <f>DSUM($B$60:$Y$78,S$60,$C$85:$D92)</f>
        <v>0</v>
      </c>
      <c r="T92" s="46">
        <f>DSUM($B$60:$Y$78,T$60,$C$85:$D92)</f>
        <v>0</v>
      </c>
      <c r="U92" s="46">
        <f>DSUM($B$60:$Y$78,U$60,$C$85:$D92)</f>
        <v>0</v>
      </c>
      <c r="V92" s="46">
        <f>DSUM($B$60:$Y$78,V$60,$C$85:$D92)</f>
        <v>0</v>
      </c>
      <c r="W92" s="46">
        <f>DSUM($B$60:$Y$78,W$60,$C$85:$D92)</f>
        <v>0</v>
      </c>
      <c r="X92" s="46">
        <f>DSUM($B$60:$Y$78,X$60,$C$85:$D92)</f>
        <v>0</v>
      </c>
      <c r="Y92" s="46">
        <f>DSUM($B$60:$Y$78,Y$60,$C$85:$D92)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3" t="s">
        <v>274</v>
      </c>
      <c r="D93" s="113" t="s">
        <v>275</v>
      </c>
      <c r="E93" s="46">
        <f ca="1">DSUM($B$60:$Y$78,E$60,$C$85:$D93)</f>
        <v>0.35495021465334781</v>
      </c>
      <c r="F93" s="46">
        <f ca="1">DSUM($B$60:$Y$78,F$60,$C$85:$D93)</f>
        <v>0.55562055014662337</v>
      </c>
      <c r="G93" s="46">
        <f ca="1">DSUM($B$60:$Y$78,G$60,$C$85:$D93)</f>
        <v>1.1066071938919473</v>
      </c>
      <c r="H93" s="46">
        <f ca="1">DSUM($B$60:$Y$78,H$60,$C$85:$D93)</f>
        <v>1.9284925342058232</v>
      </c>
      <c r="I93" s="46">
        <f ca="1">DSUM($B$60:$Y$78,I$60,$C$85:$D93)</f>
        <v>2.9873846095415137</v>
      </c>
      <c r="J93" s="46">
        <f ca="1">DSUM($B$60:$Y$78,J$60,$C$85:$D93)</f>
        <v>4.1649332877737866</v>
      </c>
      <c r="K93" s="46">
        <f ca="1">DSUM($B$60:$Y$78,K$60,$C$85:$D93)</f>
        <v>5.2787791691931147</v>
      </c>
      <c r="L93" s="46">
        <f ca="1">DSUM($B$60:$Y$78,L$60,$C$85:$D93)</f>
        <v>6.1329806476794912</v>
      </c>
      <c r="M93" s="46">
        <f ca="1">DSUM($B$60:$Y$78,M$60,$C$85:$D93)</f>
        <v>6.5773174093375673</v>
      </c>
      <c r="N93" s="46">
        <f ca="1">DSUM($B$60:$Y$78,N$60,$C$85:$D93)</f>
        <v>6.5500185888659113</v>
      </c>
      <c r="O93" s="46">
        <f ca="1">DSUM($B$60:$Y$78,O$60,$C$85:$D93)</f>
        <v>6.0879944293128387</v>
      </c>
      <c r="P93" s="46">
        <f ca="1">DSUM($B$60:$Y$78,P$60,$C$85:$D93)</f>
        <v>5.304915106769438</v>
      </c>
      <c r="Q93" s="46">
        <f ca="1">DSUM($B$60:$Y$78,Q$60,$C$85:$D93)</f>
        <v>4.3506574450560045</v>
      </c>
      <c r="R93" s="46">
        <f ca="1">DSUM($B$60:$Y$78,R$60,$C$85:$D93)</f>
        <v>3.3698374487350695</v>
      </c>
      <c r="S93" s="46">
        <f ca="1">DSUM($B$60:$Y$78,S$60,$C$85:$D93)</f>
        <v>2.4727665081097636</v>
      </c>
      <c r="T93" s="46">
        <f ca="1">DSUM($B$60:$Y$78,T$60,$C$85:$D93)</f>
        <v>1.723780884282476</v>
      </c>
      <c r="U93" s="46">
        <f ca="1">DSUM($B$60:$Y$78,U$60,$C$85:$D93)</f>
        <v>1.1444396496376013</v>
      </c>
      <c r="V93" s="46">
        <f ca="1">DSUM($B$60:$Y$78,V$60,$C$85:$D93)</f>
        <v>0.7252730257206611</v>
      </c>
      <c r="W93" s="46">
        <f ca="1">DSUM($B$60:$Y$78,W$60,$C$85:$D93)</f>
        <v>0.43964908852326934</v>
      </c>
      <c r="X93" s="46">
        <f ca="1">DSUM($B$60:$Y$78,X$60,$C$85:$D93)</f>
        <v>0.25540453036380267</v>
      </c>
      <c r="Y93" s="46">
        <f ca="1">DSUM($B$60:$Y$78,Y$60,$C$85:$D93)</f>
        <v>59.290369519767339</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3" t="s">
        <v>276</v>
      </c>
      <c r="D94" s="113" t="s">
        <v>277</v>
      </c>
      <c r="E94" s="46">
        <f ca="1">DSUM($B$60:$Y$78,E$60,$C$85:$D94)</f>
        <v>0.35495021465334781</v>
      </c>
      <c r="F94" s="46">
        <f ca="1">DSUM($B$60:$Y$78,F$60,$C$85:$D94)</f>
        <v>0.55562055014662337</v>
      </c>
      <c r="G94" s="46">
        <f ca="1">DSUM($B$60:$Y$78,G$60,$C$85:$D94)</f>
        <v>1.1066071938919473</v>
      </c>
      <c r="H94" s="46">
        <f ca="1">DSUM($B$60:$Y$78,H$60,$C$85:$D94)</f>
        <v>1.9284925342058232</v>
      </c>
      <c r="I94" s="46">
        <f ca="1">DSUM($B$60:$Y$78,I$60,$C$85:$D94)</f>
        <v>2.9873846095415137</v>
      </c>
      <c r="J94" s="46">
        <f ca="1">DSUM($B$60:$Y$78,J$60,$C$85:$D94)</f>
        <v>4.1649332877737866</v>
      </c>
      <c r="K94" s="46">
        <f ca="1">DSUM($B$60:$Y$78,K$60,$C$85:$D94)</f>
        <v>5.2787791691931147</v>
      </c>
      <c r="L94" s="46">
        <f ca="1">DSUM($B$60:$Y$78,L$60,$C$85:$D94)</f>
        <v>6.1329806476794912</v>
      </c>
      <c r="M94" s="46">
        <f ca="1">DSUM($B$60:$Y$78,M$60,$C$85:$D94)</f>
        <v>6.5773174093375673</v>
      </c>
      <c r="N94" s="46">
        <f ca="1">DSUM($B$60:$Y$78,N$60,$C$85:$D94)</f>
        <v>6.5500185888659113</v>
      </c>
      <c r="O94" s="46">
        <f ca="1">DSUM($B$60:$Y$78,O$60,$C$85:$D94)</f>
        <v>6.0879944293128387</v>
      </c>
      <c r="P94" s="46">
        <f ca="1">DSUM($B$60:$Y$78,P$60,$C$85:$D94)</f>
        <v>5.304915106769438</v>
      </c>
      <c r="Q94" s="46">
        <f ca="1">DSUM($B$60:$Y$78,Q$60,$C$85:$D94)</f>
        <v>4.3506574450560045</v>
      </c>
      <c r="R94" s="46">
        <f ca="1">DSUM($B$60:$Y$78,R$60,$C$85:$D94)</f>
        <v>3.3698374487350695</v>
      </c>
      <c r="S94" s="46">
        <f ca="1">DSUM($B$60:$Y$78,S$60,$C$85:$D94)</f>
        <v>2.4727665081097636</v>
      </c>
      <c r="T94" s="46">
        <f ca="1">DSUM($B$60:$Y$78,T$60,$C$85:$D94)</f>
        <v>1.723780884282476</v>
      </c>
      <c r="U94" s="46">
        <f ca="1">DSUM($B$60:$Y$78,U$60,$C$85:$D94)</f>
        <v>1.1444396496376013</v>
      </c>
      <c r="V94" s="46">
        <f ca="1">DSUM($B$60:$Y$78,V$60,$C$85:$D94)</f>
        <v>0.7252730257206611</v>
      </c>
      <c r="W94" s="46">
        <f ca="1">DSUM($B$60:$Y$78,W$60,$C$85:$D94)</f>
        <v>0.43964908852326934</v>
      </c>
      <c r="X94" s="46">
        <f ca="1">DSUM($B$60:$Y$78,X$60,$C$85:$D94)</f>
        <v>0.25540453036380267</v>
      </c>
      <c r="Y94" s="46">
        <f ca="1">DSUM($B$60:$Y$78,Y$60,$C$85:$D94)</f>
        <v>59.290369519767339</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3" t="s">
        <v>278</v>
      </c>
      <c r="D95" s="113" t="s">
        <v>279</v>
      </c>
      <c r="E95" s="46">
        <f ca="1">DSUM($B$60:$Y$78,E$60,$C$85:$D95)</f>
        <v>0.35495021465334781</v>
      </c>
      <c r="F95" s="46">
        <f ca="1">DSUM($B$60:$Y$78,F$60,$C$85:$D95)</f>
        <v>0.55562055014662337</v>
      </c>
      <c r="G95" s="46">
        <f ca="1">DSUM($B$60:$Y$78,G$60,$C$85:$D95)</f>
        <v>1.1066071938919473</v>
      </c>
      <c r="H95" s="46">
        <f ca="1">DSUM($B$60:$Y$78,H$60,$C$85:$D95)</f>
        <v>1.9284925342058232</v>
      </c>
      <c r="I95" s="46">
        <f ca="1">DSUM($B$60:$Y$78,I$60,$C$85:$D95)</f>
        <v>2.9873846095415137</v>
      </c>
      <c r="J95" s="46">
        <f ca="1">DSUM($B$60:$Y$78,J$60,$C$85:$D95)</f>
        <v>4.1649332877737866</v>
      </c>
      <c r="K95" s="46">
        <f ca="1">DSUM($B$60:$Y$78,K$60,$C$85:$D95)</f>
        <v>5.2787791691931147</v>
      </c>
      <c r="L95" s="46">
        <f ca="1">DSUM($B$60:$Y$78,L$60,$C$85:$D95)</f>
        <v>6.1329806476794912</v>
      </c>
      <c r="M95" s="46">
        <f ca="1">DSUM($B$60:$Y$78,M$60,$C$85:$D95)</f>
        <v>6.5773174093375673</v>
      </c>
      <c r="N95" s="46">
        <f ca="1">DSUM($B$60:$Y$78,N$60,$C$85:$D95)</f>
        <v>6.5500185888659113</v>
      </c>
      <c r="O95" s="46">
        <f ca="1">DSUM($B$60:$Y$78,O$60,$C$85:$D95)</f>
        <v>6.0879944293128387</v>
      </c>
      <c r="P95" s="46">
        <f ca="1">DSUM($B$60:$Y$78,P$60,$C$85:$D95)</f>
        <v>5.304915106769438</v>
      </c>
      <c r="Q95" s="46">
        <f ca="1">DSUM($B$60:$Y$78,Q$60,$C$85:$D95)</f>
        <v>4.3506574450560045</v>
      </c>
      <c r="R95" s="46">
        <f ca="1">DSUM($B$60:$Y$78,R$60,$C$85:$D95)</f>
        <v>3.3698374487350695</v>
      </c>
      <c r="S95" s="46">
        <f ca="1">DSUM($B$60:$Y$78,S$60,$C$85:$D95)</f>
        <v>2.4727665081097636</v>
      </c>
      <c r="T95" s="46">
        <f ca="1">DSUM($B$60:$Y$78,T$60,$C$85:$D95)</f>
        <v>1.723780884282476</v>
      </c>
      <c r="U95" s="46">
        <f ca="1">DSUM($B$60:$Y$78,U$60,$C$85:$D95)</f>
        <v>1.1444396496376013</v>
      </c>
      <c r="V95" s="46">
        <f ca="1">DSUM($B$60:$Y$78,V$60,$C$85:$D95)</f>
        <v>0.7252730257206611</v>
      </c>
      <c r="W95" s="46">
        <f ca="1">DSUM($B$60:$Y$78,W$60,$C$85:$D95)</f>
        <v>0.43964908852326934</v>
      </c>
      <c r="X95" s="46">
        <f ca="1">DSUM($B$60:$Y$78,X$60,$C$85:$D95)</f>
        <v>0.25540453036380267</v>
      </c>
      <c r="Y95" s="46">
        <f ca="1">DSUM($B$60:$Y$78,Y$60,$C$85:$D95)</f>
        <v>59.290369519767339</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3" t="s">
        <v>280</v>
      </c>
      <c r="D96" s="113" t="s">
        <v>281</v>
      </c>
      <c r="E96" s="46">
        <f ca="1">DSUM($B$60:$Y$78,E$60,$C$85:$D96)</f>
        <v>0.35495021465334781</v>
      </c>
      <c r="F96" s="46">
        <f ca="1">DSUM($B$60:$Y$78,F$60,$C$85:$D96)</f>
        <v>0.55562055014662337</v>
      </c>
      <c r="G96" s="46">
        <f ca="1">DSUM($B$60:$Y$78,G$60,$C$85:$D96)</f>
        <v>1.1066071938919473</v>
      </c>
      <c r="H96" s="46">
        <f ca="1">DSUM($B$60:$Y$78,H$60,$C$85:$D96)</f>
        <v>1.9284925342058232</v>
      </c>
      <c r="I96" s="46">
        <f ca="1">DSUM($B$60:$Y$78,I$60,$C$85:$D96)</f>
        <v>2.9873846095415137</v>
      </c>
      <c r="J96" s="46">
        <f ca="1">DSUM($B$60:$Y$78,J$60,$C$85:$D96)</f>
        <v>4.1649332877737866</v>
      </c>
      <c r="K96" s="46">
        <f ca="1">DSUM($B$60:$Y$78,K$60,$C$85:$D96)</f>
        <v>5.2787791691931147</v>
      </c>
      <c r="L96" s="46">
        <f ca="1">DSUM($B$60:$Y$78,L$60,$C$85:$D96)</f>
        <v>6.1329806476794912</v>
      </c>
      <c r="M96" s="46">
        <f ca="1">DSUM($B$60:$Y$78,M$60,$C$85:$D96)</f>
        <v>6.5773174093375673</v>
      </c>
      <c r="N96" s="46">
        <f ca="1">DSUM($B$60:$Y$78,N$60,$C$85:$D96)</f>
        <v>6.5500185888659113</v>
      </c>
      <c r="O96" s="46">
        <f ca="1">DSUM($B$60:$Y$78,O$60,$C$85:$D96)</f>
        <v>6.0879944293128387</v>
      </c>
      <c r="P96" s="46">
        <f ca="1">DSUM($B$60:$Y$78,P$60,$C$85:$D96)</f>
        <v>5.304915106769438</v>
      </c>
      <c r="Q96" s="46">
        <f ca="1">DSUM($B$60:$Y$78,Q$60,$C$85:$D96)</f>
        <v>4.3506574450560045</v>
      </c>
      <c r="R96" s="46">
        <f ca="1">DSUM($B$60:$Y$78,R$60,$C$85:$D96)</f>
        <v>3.3698374487350695</v>
      </c>
      <c r="S96" s="46">
        <f ca="1">DSUM($B$60:$Y$78,S$60,$C$85:$D96)</f>
        <v>2.4727665081097636</v>
      </c>
      <c r="T96" s="46">
        <f ca="1">DSUM($B$60:$Y$78,T$60,$C$85:$D96)</f>
        <v>1.723780884282476</v>
      </c>
      <c r="U96" s="46">
        <f ca="1">DSUM($B$60:$Y$78,U$60,$C$85:$D96)</f>
        <v>1.1444396496376013</v>
      </c>
      <c r="V96" s="46">
        <f ca="1">DSUM($B$60:$Y$78,V$60,$C$85:$D96)</f>
        <v>0.7252730257206611</v>
      </c>
      <c r="W96" s="46">
        <f ca="1">DSUM($B$60:$Y$78,W$60,$C$85:$D96)</f>
        <v>0.43964908852326934</v>
      </c>
      <c r="X96" s="46">
        <f ca="1">DSUM($B$60:$Y$78,X$60,$C$85:$D96)</f>
        <v>0.25540453036380267</v>
      </c>
      <c r="Y96" s="46">
        <f ca="1">DSUM($B$60:$Y$78,Y$60,$C$85:$D96)</f>
        <v>59.290369519767339</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3" t="s">
        <v>282</v>
      </c>
      <c r="D97" s="113" t="s">
        <v>283</v>
      </c>
      <c r="E97" s="46">
        <f ca="1">DSUM($B$60:$Y$78,E$60,$C$85:$D97)</f>
        <v>0.35495021465334781</v>
      </c>
      <c r="F97" s="46">
        <f ca="1">DSUM($B$60:$Y$78,F$60,$C$85:$D97)</f>
        <v>0.55562055014662337</v>
      </c>
      <c r="G97" s="46">
        <f ca="1">DSUM($B$60:$Y$78,G$60,$C$85:$D97)</f>
        <v>1.1066071938919473</v>
      </c>
      <c r="H97" s="46">
        <f ca="1">DSUM($B$60:$Y$78,H$60,$C$85:$D97)</f>
        <v>1.9284925342058232</v>
      </c>
      <c r="I97" s="46">
        <f ca="1">DSUM($B$60:$Y$78,I$60,$C$85:$D97)</f>
        <v>2.9873846095415137</v>
      </c>
      <c r="J97" s="46">
        <f ca="1">DSUM($B$60:$Y$78,J$60,$C$85:$D97)</f>
        <v>4.1649332877737866</v>
      </c>
      <c r="K97" s="46">
        <f ca="1">DSUM($B$60:$Y$78,K$60,$C$85:$D97)</f>
        <v>5.2787791691931147</v>
      </c>
      <c r="L97" s="46">
        <f ca="1">DSUM($B$60:$Y$78,L$60,$C$85:$D97)</f>
        <v>6.1329806476794912</v>
      </c>
      <c r="M97" s="46">
        <f ca="1">DSUM($B$60:$Y$78,M$60,$C$85:$D97)</f>
        <v>6.5773174093375673</v>
      </c>
      <c r="N97" s="46">
        <f ca="1">DSUM($B$60:$Y$78,N$60,$C$85:$D97)</f>
        <v>6.5500185888659113</v>
      </c>
      <c r="O97" s="46">
        <f ca="1">DSUM($B$60:$Y$78,O$60,$C$85:$D97)</f>
        <v>6.0879944293128387</v>
      </c>
      <c r="P97" s="46">
        <f ca="1">DSUM($B$60:$Y$78,P$60,$C$85:$D97)</f>
        <v>5.304915106769438</v>
      </c>
      <c r="Q97" s="46">
        <f ca="1">DSUM($B$60:$Y$78,Q$60,$C$85:$D97)</f>
        <v>4.3506574450560045</v>
      </c>
      <c r="R97" s="46">
        <f ca="1">DSUM($B$60:$Y$78,R$60,$C$85:$D97)</f>
        <v>3.3698374487350695</v>
      </c>
      <c r="S97" s="46">
        <f ca="1">DSUM($B$60:$Y$78,S$60,$C$85:$D97)</f>
        <v>2.4727665081097636</v>
      </c>
      <c r="T97" s="46">
        <f ca="1">DSUM($B$60:$Y$78,T$60,$C$85:$D97)</f>
        <v>1.723780884282476</v>
      </c>
      <c r="U97" s="46">
        <f ca="1">DSUM($B$60:$Y$78,U$60,$C$85:$D97)</f>
        <v>1.1444396496376013</v>
      </c>
      <c r="V97" s="46">
        <f ca="1">DSUM($B$60:$Y$78,V$60,$C$85:$D97)</f>
        <v>0.7252730257206611</v>
      </c>
      <c r="W97" s="46">
        <f ca="1">DSUM($B$60:$Y$78,W$60,$C$85:$D97)</f>
        <v>0.43964908852326934</v>
      </c>
      <c r="X97" s="46">
        <f ca="1">DSUM($B$60:$Y$78,X$60,$C$85:$D97)</f>
        <v>0.25540453036380267</v>
      </c>
      <c r="Y97" s="46">
        <f ca="1">DSUM($B$60:$Y$78,Y$60,$C$85:$D97)</f>
        <v>59.290369519767339</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3" t="s">
        <v>284</v>
      </c>
      <c r="D98" s="113" t="s">
        <v>285</v>
      </c>
      <c r="E98" s="46">
        <f ca="1">DSUM($B$60:$Y$78,E$60,$C$85:$D98)</f>
        <v>0.35495021465334781</v>
      </c>
      <c r="F98" s="46">
        <f ca="1">DSUM($B$60:$Y$78,F$60,$C$85:$D98)</f>
        <v>0.55562055014662337</v>
      </c>
      <c r="G98" s="46">
        <f ca="1">DSUM($B$60:$Y$78,G$60,$C$85:$D98)</f>
        <v>1.1066071938919473</v>
      </c>
      <c r="H98" s="46">
        <f ca="1">DSUM($B$60:$Y$78,H$60,$C$85:$D98)</f>
        <v>1.9284925342058232</v>
      </c>
      <c r="I98" s="46">
        <f ca="1">DSUM($B$60:$Y$78,I$60,$C$85:$D98)</f>
        <v>2.9873846095415137</v>
      </c>
      <c r="J98" s="46">
        <f ca="1">DSUM($B$60:$Y$78,J$60,$C$85:$D98)</f>
        <v>4.1649332877737866</v>
      </c>
      <c r="K98" s="46">
        <f ca="1">DSUM($B$60:$Y$78,K$60,$C$85:$D98)</f>
        <v>5.2787791691931147</v>
      </c>
      <c r="L98" s="46">
        <f ca="1">DSUM($B$60:$Y$78,L$60,$C$85:$D98)</f>
        <v>6.1329806476794912</v>
      </c>
      <c r="M98" s="46">
        <f ca="1">DSUM($B$60:$Y$78,M$60,$C$85:$D98)</f>
        <v>6.5773174093375673</v>
      </c>
      <c r="N98" s="46">
        <f ca="1">DSUM($B$60:$Y$78,N$60,$C$85:$D98)</f>
        <v>6.5500185888659113</v>
      </c>
      <c r="O98" s="46">
        <f ca="1">DSUM($B$60:$Y$78,O$60,$C$85:$D98)</f>
        <v>6.0879944293128387</v>
      </c>
      <c r="P98" s="46">
        <f ca="1">DSUM($B$60:$Y$78,P$60,$C$85:$D98)</f>
        <v>5.304915106769438</v>
      </c>
      <c r="Q98" s="46">
        <f ca="1">DSUM($B$60:$Y$78,Q$60,$C$85:$D98)</f>
        <v>4.3506574450560045</v>
      </c>
      <c r="R98" s="46">
        <f ca="1">DSUM($B$60:$Y$78,R$60,$C$85:$D98)</f>
        <v>3.3698374487350695</v>
      </c>
      <c r="S98" s="46">
        <f ca="1">DSUM($B$60:$Y$78,S$60,$C$85:$D98)</f>
        <v>2.4727665081097636</v>
      </c>
      <c r="T98" s="46">
        <f ca="1">DSUM($B$60:$Y$78,T$60,$C$85:$D98)</f>
        <v>1.723780884282476</v>
      </c>
      <c r="U98" s="46">
        <f ca="1">DSUM($B$60:$Y$78,U$60,$C$85:$D98)</f>
        <v>1.1444396496376013</v>
      </c>
      <c r="V98" s="46">
        <f ca="1">DSUM($B$60:$Y$78,V$60,$C$85:$D98)</f>
        <v>0.7252730257206611</v>
      </c>
      <c r="W98" s="46">
        <f ca="1">DSUM($B$60:$Y$78,W$60,$C$85:$D98)</f>
        <v>0.43964908852326934</v>
      </c>
      <c r="X98" s="46">
        <f ca="1">DSUM($B$60:$Y$78,X$60,$C$85:$D98)</f>
        <v>0.25540453036380267</v>
      </c>
      <c r="Y98" s="46">
        <f ca="1">DSUM($B$60:$Y$78,Y$60,$C$85:$D98)</f>
        <v>59.290369519767339</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3" t="s">
        <v>286</v>
      </c>
      <c r="D99" s="113" t="s">
        <v>287</v>
      </c>
      <c r="E99" s="46">
        <f ca="1">DSUM($B$60:$Y$78,E$60,$C$85:$D99)</f>
        <v>0.35495021465334781</v>
      </c>
      <c r="F99" s="46">
        <f ca="1">DSUM($B$60:$Y$78,F$60,$C$85:$D99)</f>
        <v>0.55562055014662337</v>
      </c>
      <c r="G99" s="46">
        <f ca="1">DSUM($B$60:$Y$78,G$60,$C$85:$D99)</f>
        <v>1.1066071938919473</v>
      </c>
      <c r="H99" s="46">
        <f ca="1">DSUM($B$60:$Y$78,H$60,$C$85:$D99)</f>
        <v>1.9284925342058232</v>
      </c>
      <c r="I99" s="46">
        <f ca="1">DSUM($B$60:$Y$78,I$60,$C$85:$D99)</f>
        <v>2.9873846095415137</v>
      </c>
      <c r="J99" s="46">
        <f ca="1">DSUM($B$60:$Y$78,J$60,$C$85:$D99)</f>
        <v>4.1649332877737866</v>
      </c>
      <c r="K99" s="46">
        <f ca="1">DSUM($B$60:$Y$78,K$60,$C$85:$D99)</f>
        <v>5.2787791691931147</v>
      </c>
      <c r="L99" s="46">
        <f ca="1">DSUM($B$60:$Y$78,L$60,$C$85:$D99)</f>
        <v>6.1329806476794912</v>
      </c>
      <c r="M99" s="46">
        <f ca="1">DSUM($B$60:$Y$78,M$60,$C$85:$D99)</f>
        <v>6.5773174093375673</v>
      </c>
      <c r="N99" s="46">
        <f ca="1">DSUM($B$60:$Y$78,N$60,$C$85:$D99)</f>
        <v>6.5500185888659113</v>
      </c>
      <c r="O99" s="46">
        <f ca="1">DSUM($B$60:$Y$78,O$60,$C$85:$D99)</f>
        <v>6.0879944293128387</v>
      </c>
      <c r="P99" s="46">
        <f ca="1">DSUM($B$60:$Y$78,P$60,$C$85:$D99)</f>
        <v>5.304915106769438</v>
      </c>
      <c r="Q99" s="46">
        <f ca="1">DSUM($B$60:$Y$78,Q$60,$C$85:$D99)</f>
        <v>4.3506574450560045</v>
      </c>
      <c r="R99" s="46">
        <f ca="1">DSUM($B$60:$Y$78,R$60,$C$85:$D99)</f>
        <v>3.3698374487350695</v>
      </c>
      <c r="S99" s="46">
        <f ca="1">DSUM($B$60:$Y$78,S$60,$C$85:$D99)</f>
        <v>2.4727665081097636</v>
      </c>
      <c r="T99" s="46">
        <f ca="1">DSUM($B$60:$Y$78,T$60,$C$85:$D99)</f>
        <v>1.723780884282476</v>
      </c>
      <c r="U99" s="46">
        <f ca="1">DSUM($B$60:$Y$78,U$60,$C$85:$D99)</f>
        <v>1.1444396496376013</v>
      </c>
      <c r="V99" s="46">
        <f ca="1">DSUM($B$60:$Y$78,V$60,$C$85:$D99)</f>
        <v>0.7252730257206611</v>
      </c>
      <c r="W99" s="46">
        <f ca="1">DSUM($B$60:$Y$78,W$60,$C$85:$D99)</f>
        <v>0.43964908852326934</v>
      </c>
      <c r="X99" s="46">
        <f ca="1">DSUM($B$60:$Y$78,X$60,$C$85:$D99)</f>
        <v>0.25540453036380267</v>
      </c>
      <c r="Y99" s="46">
        <f ca="1">DSUM($B$60:$Y$78,Y$60,$C$85:$D99)</f>
        <v>59.290369519767339</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3" t="s">
        <v>288</v>
      </c>
      <c r="D100" s="113" t="s">
        <v>289</v>
      </c>
      <c r="E100" s="46">
        <f ca="1">DSUM($B$60:$Y$78,E$60,$C$85:$D100)</f>
        <v>0.35495021465334781</v>
      </c>
      <c r="F100" s="46">
        <f ca="1">DSUM($B$60:$Y$78,F$60,$C$85:$D100)</f>
        <v>0.55562055014662337</v>
      </c>
      <c r="G100" s="46">
        <f ca="1">DSUM($B$60:$Y$78,G$60,$C$85:$D100)</f>
        <v>1.1066071938919473</v>
      </c>
      <c r="H100" s="46">
        <f ca="1">DSUM($B$60:$Y$78,H$60,$C$85:$D100)</f>
        <v>1.9284925342058232</v>
      </c>
      <c r="I100" s="46">
        <f ca="1">DSUM($B$60:$Y$78,I$60,$C$85:$D100)</f>
        <v>2.9873846095415137</v>
      </c>
      <c r="J100" s="46">
        <f ca="1">DSUM($B$60:$Y$78,J$60,$C$85:$D100)</f>
        <v>4.1649332877737866</v>
      </c>
      <c r="K100" s="46">
        <f ca="1">DSUM($B$60:$Y$78,K$60,$C$85:$D100)</f>
        <v>5.2787791691931147</v>
      </c>
      <c r="L100" s="46">
        <f ca="1">DSUM($B$60:$Y$78,L$60,$C$85:$D100)</f>
        <v>6.1329806476794912</v>
      </c>
      <c r="M100" s="46">
        <f ca="1">DSUM($B$60:$Y$78,M$60,$C$85:$D100)</f>
        <v>6.5773174093375673</v>
      </c>
      <c r="N100" s="46">
        <f ca="1">DSUM($B$60:$Y$78,N$60,$C$85:$D100)</f>
        <v>6.5500185888659113</v>
      </c>
      <c r="O100" s="46">
        <f ca="1">DSUM($B$60:$Y$78,O$60,$C$85:$D100)</f>
        <v>6.0879944293128387</v>
      </c>
      <c r="P100" s="46">
        <f ca="1">DSUM($B$60:$Y$78,P$60,$C$85:$D100)</f>
        <v>5.304915106769438</v>
      </c>
      <c r="Q100" s="46">
        <f ca="1">DSUM($B$60:$Y$78,Q$60,$C$85:$D100)</f>
        <v>4.3506574450560045</v>
      </c>
      <c r="R100" s="46">
        <f ca="1">DSUM($B$60:$Y$78,R$60,$C$85:$D100)</f>
        <v>3.3698374487350695</v>
      </c>
      <c r="S100" s="46">
        <f ca="1">DSUM($B$60:$Y$78,S$60,$C$85:$D100)</f>
        <v>2.4727665081097636</v>
      </c>
      <c r="T100" s="46">
        <f ca="1">DSUM($B$60:$Y$78,T$60,$C$85:$D100)</f>
        <v>1.723780884282476</v>
      </c>
      <c r="U100" s="46">
        <f ca="1">DSUM($B$60:$Y$78,U$60,$C$85:$D100)</f>
        <v>1.1444396496376013</v>
      </c>
      <c r="V100" s="46">
        <f ca="1">DSUM($B$60:$Y$78,V$60,$C$85:$D100)</f>
        <v>0.7252730257206611</v>
      </c>
      <c r="W100" s="46">
        <f ca="1">DSUM($B$60:$Y$78,W$60,$C$85:$D100)</f>
        <v>0.43964908852326934</v>
      </c>
      <c r="X100" s="46">
        <f ca="1">DSUM($B$60:$Y$78,X$60,$C$85:$D100)</f>
        <v>0.25540453036380267</v>
      </c>
      <c r="Y100" s="46">
        <f ca="1">DSUM($B$60:$Y$78,Y$60,$C$85:$D100)</f>
        <v>59.290369519767339</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3" t="s">
        <v>290</v>
      </c>
      <c r="D101" s="113" t="s">
        <v>291</v>
      </c>
      <c r="E101" s="46">
        <f ca="1">DSUM($B$60:$Y$78,E$60,$C$85:$D101)</f>
        <v>0.35495021465334781</v>
      </c>
      <c r="F101" s="46">
        <f ca="1">DSUM($B$60:$Y$78,F$60,$C$85:$D101)</f>
        <v>0.55562055014662337</v>
      </c>
      <c r="G101" s="46">
        <f ca="1">DSUM($B$60:$Y$78,G$60,$C$85:$D101)</f>
        <v>1.1066071938919473</v>
      </c>
      <c r="H101" s="46">
        <f ca="1">DSUM($B$60:$Y$78,H$60,$C$85:$D101)</f>
        <v>1.9284925342058232</v>
      </c>
      <c r="I101" s="46">
        <f ca="1">DSUM($B$60:$Y$78,I$60,$C$85:$D101)</f>
        <v>2.9873846095415137</v>
      </c>
      <c r="J101" s="46">
        <f ca="1">DSUM($B$60:$Y$78,J$60,$C$85:$D101)</f>
        <v>4.1649332877737866</v>
      </c>
      <c r="K101" s="46">
        <f ca="1">DSUM($B$60:$Y$78,K$60,$C$85:$D101)</f>
        <v>5.2787791691931147</v>
      </c>
      <c r="L101" s="46">
        <f ca="1">DSUM($B$60:$Y$78,L$60,$C$85:$D101)</f>
        <v>6.1329806476794912</v>
      </c>
      <c r="M101" s="46">
        <f ca="1">DSUM($B$60:$Y$78,M$60,$C$85:$D101)</f>
        <v>6.5773174093375673</v>
      </c>
      <c r="N101" s="46">
        <f ca="1">DSUM($B$60:$Y$78,N$60,$C$85:$D101)</f>
        <v>6.5500185888659113</v>
      </c>
      <c r="O101" s="46">
        <f ca="1">DSUM($B$60:$Y$78,O$60,$C$85:$D101)</f>
        <v>6.0879944293128387</v>
      </c>
      <c r="P101" s="46">
        <f ca="1">DSUM($B$60:$Y$78,P$60,$C$85:$D101)</f>
        <v>5.304915106769438</v>
      </c>
      <c r="Q101" s="46">
        <f ca="1">DSUM($B$60:$Y$78,Q$60,$C$85:$D101)</f>
        <v>4.3506574450560045</v>
      </c>
      <c r="R101" s="46">
        <f ca="1">DSUM($B$60:$Y$78,R$60,$C$85:$D101)</f>
        <v>3.3698374487350695</v>
      </c>
      <c r="S101" s="46">
        <f ca="1">DSUM($B$60:$Y$78,S$60,$C$85:$D101)</f>
        <v>2.4727665081097636</v>
      </c>
      <c r="T101" s="46">
        <f ca="1">DSUM($B$60:$Y$78,T$60,$C$85:$D101)</f>
        <v>1.723780884282476</v>
      </c>
      <c r="U101" s="46">
        <f ca="1">DSUM($B$60:$Y$78,U$60,$C$85:$D101)</f>
        <v>1.1444396496376013</v>
      </c>
      <c r="V101" s="46">
        <f ca="1">DSUM($B$60:$Y$78,V$60,$C$85:$D101)</f>
        <v>0.7252730257206611</v>
      </c>
      <c r="W101" s="46">
        <f ca="1">DSUM($B$60:$Y$78,W$60,$C$85:$D101)</f>
        <v>0.43964908852326934</v>
      </c>
      <c r="X101" s="46">
        <f ca="1">DSUM($B$60:$Y$78,X$60,$C$85:$D101)</f>
        <v>0.25540453036380267</v>
      </c>
      <c r="Y101" s="46">
        <f ca="1">DSUM($B$60:$Y$78,Y$60,$C$85:$D101)</f>
        <v>59.290369519767339</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3" t="s">
        <v>292</v>
      </c>
      <c r="D102" s="113" t="s">
        <v>293</v>
      </c>
      <c r="E102" s="46">
        <f ca="1">DSUM($B$60:$Y$78,E$60,$C$85:$D102)</f>
        <v>0.35495021465334781</v>
      </c>
      <c r="F102" s="46">
        <f ca="1">DSUM($B$60:$Y$78,F$60,$C$85:$D102)</f>
        <v>0.55562055014662337</v>
      </c>
      <c r="G102" s="46">
        <f ca="1">DSUM($B$60:$Y$78,G$60,$C$85:$D102)</f>
        <v>1.1066071938919473</v>
      </c>
      <c r="H102" s="46">
        <f ca="1">DSUM($B$60:$Y$78,H$60,$C$85:$D102)</f>
        <v>1.9284925342058232</v>
      </c>
      <c r="I102" s="46">
        <f ca="1">DSUM($B$60:$Y$78,I$60,$C$85:$D102)</f>
        <v>2.9873846095415137</v>
      </c>
      <c r="J102" s="46">
        <f ca="1">DSUM($B$60:$Y$78,J$60,$C$85:$D102)</f>
        <v>4.1649332877737866</v>
      </c>
      <c r="K102" s="46">
        <f ca="1">DSUM($B$60:$Y$78,K$60,$C$85:$D102)</f>
        <v>5.2787791691931147</v>
      </c>
      <c r="L102" s="46">
        <f ca="1">DSUM($B$60:$Y$78,L$60,$C$85:$D102)</f>
        <v>6.1329806476794912</v>
      </c>
      <c r="M102" s="46">
        <f ca="1">DSUM($B$60:$Y$78,M$60,$C$85:$D102)</f>
        <v>6.5773174093375673</v>
      </c>
      <c r="N102" s="46">
        <f ca="1">DSUM($B$60:$Y$78,N$60,$C$85:$D102)</f>
        <v>6.5500185888659113</v>
      </c>
      <c r="O102" s="46">
        <f ca="1">DSUM($B$60:$Y$78,O$60,$C$85:$D102)</f>
        <v>6.0879944293128387</v>
      </c>
      <c r="P102" s="46">
        <f ca="1">DSUM($B$60:$Y$78,P$60,$C$85:$D102)</f>
        <v>5.304915106769438</v>
      </c>
      <c r="Q102" s="46">
        <f ca="1">DSUM($B$60:$Y$78,Q$60,$C$85:$D102)</f>
        <v>4.3506574450560045</v>
      </c>
      <c r="R102" s="46">
        <f ca="1">DSUM($B$60:$Y$78,R$60,$C$85:$D102)</f>
        <v>3.3698374487350695</v>
      </c>
      <c r="S102" s="46">
        <f ca="1">DSUM($B$60:$Y$78,S$60,$C$85:$D102)</f>
        <v>2.4727665081097636</v>
      </c>
      <c r="T102" s="46">
        <f ca="1">DSUM($B$60:$Y$78,T$60,$C$85:$D102)</f>
        <v>1.723780884282476</v>
      </c>
      <c r="U102" s="46">
        <f ca="1">DSUM($B$60:$Y$78,U$60,$C$85:$D102)</f>
        <v>1.1444396496376013</v>
      </c>
      <c r="V102" s="46">
        <f ca="1">DSUM($B$60:$Y$78,V$60,$C$85:$D102)</f>
        <v>0.7252730257206611</v>
      </c>
      <c r="W102" s="46">
        <f ca="1">DSUM($B$60:$Y$78,W$60,$C$85:$D102)</f>
        <v>0.43964908852326934</v>
      </c>
      <c r="X102" s="46">
        <f ca="1">DSUM($B$60:$Y$78,X$60,$C$85:$D102)</f>
        <v>0.25540453036380267</v>
      </c>
      <c r="Y102" s="46">
        <f ca="1">DSUM($B$60:$Y$78,Y$60,$C$85:$D102)</f>
        <v>59.290369519767339</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3" t="s">
        <v>294</v>
      </c>
      <c r="D103" s="113" t="s">
        <v>295</v>
      </c>
      <c r="E103" s="46">
        <f ca="1">DSUM($B$60:$Y$78,E$60,$C$85:$D103)</f>
        <v>0.35495021465334781</v>
      </c>
      <c r="F103" s="46">
        <f ca="1">DSUM($B$60:$Y$78,F$60,$C$85:$D103)</f>
        <v>0.55562055014662337</v>
      </c>
      <c r="G103" s="46">
        <f ca="1">DSUM($B$60:$Y$78,G$60,$C$85:$D103)</f>
        <v>1.1066071938919473</v>
      </c>
      <c r="H103" s="46">
        <f ca="1">DSUM($B$60:$Y$78,H$60,$C$85:$D103)</f>
        <v>1.9284925342058232</v>
      </c>
      <c r="I103" s="46">
        <f ca="1">DSUM($B$60:$Y$78,I$60,$C$85:$D103)</f>
        <v>2.9873846095415137</v>
      </c>
      <c r="J103" s="46">
        <f ca="1">DSUM($B$60:$Y$78,J$60,$C$85:$D103)</f>
        <v>4.1649332877737866</v>
      </c>
      <c r="K103" s="46">
        <f ca="1">DSUM($B$60:$Y$78,K$60,$C$85:$D103)</f>
        <v>5.2787791691931147</v>
      </c>
      <c r="L103" s="46">
        <f ca="1">DSUM($B$60:$Y$78,L$60,$C$85:$D103)</f>
        <v>6.1329806476794912</v>
      </c>
      <c r="M103" s="46">
        <f ca="1">DSUM($B$60:$Y$78,M$60,$C$85:$D103)</f>
        <v>6.5773174093375673</v>
      </c>
      <c r="N103" s="46">
        <f ca="1">DSUM($B$60:$Y$78,N$60,$C$85:$D103)</f>
        <v>6.5500185888659113</v>
      </c>
      <c r="O103" s="46">
        <f ca="1">DSUM($B$60:$Y$78,O$60,$C$85:$D103)</f>
        <v>6.0879944293128387</v>
      </c>
      <c r="P103" s="46">
        <f ca="1">DSUM($B$60:$Y$78,P$60,$C$85:$D103)</f>
        <v>5.304915106769438</v>
      </c>
      <c r="Q103" s="46">
        <f ca="1">DSUM($B$60:$Y$78,Q$60,$C$85:$D103)</f>
        <v>4.3506574450560045</v>
      </c>
      <c r="R103" s="46">
        <f ca="1">DSUM($B$60:$Y$78,R$60,$C$85:$D103)</f>
        <v>3.3698374487350695</v>
      </c>
      <c r="S103" s="46">
        <f ca="1">DSUM($B$60:$Y$78,S$60,$C$85:$D103)</f>
        <v>2.4727665081097636</v>
      </c>
      <c r="T103" s="46">
        <f ca="1">DSUM($B$60:$Y$78,T$60,$C$85:$D103)</f>
        <v>1.723780884282476</v>
      </c>
      <c r="U103" s="46">
        <f ca="1">DSUM($B$60:$Y$78,U$60,$C$85:$D103)</f>
        <v>1.1444396496376013</v>
      </c>
      <c r="V103" s="46">
        <f ca="1">DSUM($B$60:$Y$78,V$60,$C$85:$D103)</f>
        <v>0.7252730257206611</v>
      </c>
      <c r="W103" s="46">
        <f ca="1">DSUM($B$60:$Y$78,W$60,$C$85:$D103)</f>
        <v>0.43964908852326934</v>
      </c>
      <c r="X103" s="46">
        <f ca="1">DSUM($B$60:$Y$78,X$60,$C$85:$D103)</f>
        <v>0.25540453036380267</v>
      </c>
      <c r="Y103" s="46">
        <f ca="1">DSUM($B$60:$Y$78,Y$60,$C$85:$D103)</f>
        <v>59.290369519767339</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3" t="s">
        <v>296</v>
      </c>
      <c r="D104" s="113" t="s">
        <v>297</v>
      </c>
      <c r="E104" s="46">
        <f ca="1">DSUM($B$60:$Y$78,E$60,$C$85:$D104)</f>
        <v>0.35495021465334781</v>
      </c>
      <c r="F104" s="46">
        <f ca="1">DSUM($B$60:$Y$78,F$60,$C$85:$D104)</f>
        <v>0.55562055014662337</v>
      </c>
      <c r="G104" s="46">
        <f ca="1">DSUM($B$60:$Y$78,G$60,$C$85:$D104)</f>
        <v>1.1066071938919473</v>
      </c>
      <c r="H104" s="46">
        <f ca="1">DSUM($B$60:$Y$78,H$60,$C$85:$D104)</f>
        <v>1.9284925342058232</v>
      </c>
      <c r="I104" s="46">
        <f ca="1">DSUM($B$60:$Y$78,I$60,$C$85:$D104)</f>
        <v>2.9873846095415137</v>
      </c>
      <c r="J104" s="46">
        <f ca="1">DSUM($B$60:$Y$78,J$60,$C$85:$D104)</f>
        <v>4.1649332877737866</v>
      </c>
      <c r="K104" s="46">
        <f ca="1">DSUM($B$60:$Y$78,K$60,$C$85:$D104)</f>
        <v>5.2787791691931147</v>
      </c>
      <c r="L104" s="46">
        <f ca="1">DSUM($B$60:$Y$78,L$60,$C$85:$D104)</f>
        <v>6.1329806476794912</v>
      </c>
      <c r="M104" s="46">
        <f ca="1">DSUM($B$60:$Y$78,M$60,$C$85:$D104)</f>
        <v>6.5773174093375673</v>
      </c>
      <c r="N104" s="46">
        <f ca="1">DSUM($B$60:$Y$78,N$60,$C$85:$D104)</f>
        <v>6.5500185888659113</v>
      </c>
      <c r="O104" s="46">
        <f ca="1">DSUM($B$60:$Y$78,O$60,$C$85:$D104)</f>
        <v>6.0879944293128387</v>
      </c>
      <c r="P104" s="46">
        <f ca="1">DSUM($B$60:$Y$78,P$60,$C$85:$D104)</f>
        <v>5.304915106769438</v>
      </c>
      <c r="Q104" s="46">
        <f ca="1">DSUM($B$60:$Y$78,Q$60,$C$85:$D104)</f>
        <v>4.3506574450560045</v>
      </c>
      <c r="R104" s="46">
        <f ca="1">DSUM($B$60:$Y$78,R$60,$C$85:$D104)</f>
        <v>3.3698374487350695</v>
      </c>
      <c r="S104" s="46">
        <f ca="1">DSUM($B$60:$Y$78,S$60,$C$85:$D104)</f>
        <v>2.4727665081097636</v>
      </c>
      <c r="T104" s="46">
        <f ca="1">DSUM($B$60:$Y$78,T$60,$C$85:$D104)</f>
        <v>1.723780884282476</v>
      </c>
      <c r="U104" s="46">
        <f ca="1">DSUM($B$60:$Y$78,U$60,$C$85:$D104)</f>
        <v>1.1444396496376013</v>
      </c>
      <c r="V104" s="46">
        <f ca="1">DSUM($B$60:$Y$78,V$60,$C$85:$D104)</f>
        <v>0.7252730257206611</v>
      </c>
      <c r="W104" s="46">
        <f ca="1">DSUM($B$60:$Y$78,W$60,$C$85:$D104)</f>
        <v>0.43964908852326934</v>
      </c>
      <c r="X104" s="46">
        <f ca="1">DSUM($B$60:$Y$78,X$60,$C$85:$D104)</f>
        <v>0.25540453036380267</v>
      </c>
      <c r="Y104" s="46">
        <f ca="1">DSUM($B$60:$Y$78,Y$60,$C$85:$D104)</f>
        <v>59.290369519767339</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3" t="s">
        <v>298</v>
      </c>
      <c r="D105" s="113" t="s">
        <v>299</v>
      </c>
      <c r="E105" s="46">
        <f ca="1">DSUM($B$60:$Y$78,E$60,$C$85:$D105)</f>
        <v>0.35495021465334781</v>
      </c>
      <c r="F105" s="46">
        <f ca="1">DSUM($B$60:$Y$78,F$60,$C$85:$D105)</f>
        <v>0.55562055014662337</v>
      </c>
      <c r="G105" s="46">
        <f ca="1">DSUM($B$60:$Y$78,G$60,$C$85:$D105)</f>
        <v>1.1066071938919473</v>
      </c>
      <c r="H105" s="46">
        <f ca="1">DSUM($B$60:$Y$78,H$60,$C$85:$D105)</f>
        <v>1.9284925342058232</v>
      </c>
      <c r="I105" s="46">
        <f ca="1">DSUM($B$60:$Y$78,I$60,$C$85:$D105)</f>
        <v>2.9873846095415137</v>
      </c>
      <c r="J105" s="46">
        <f ca="1">DSUM($B$60:$Y$78,J$60,$C$85:$D105)</f>
        <v>4.1649332877737866</v>
      </c>
      <c r="K105" s="46">
        <f ca="1">DSUM($B$60:$Y$78,K$60,$C$85:$D105)</f>
        <v>5.2787791691931147</v>
      </c>
      <c r="L105" s="46">
        <f ca="1">DSUM($B$60:$Y$78,L$60,$C$85:$D105)</f>
        <v>6.1329806476794912</v>
      </c>
      <c r="M105" s="46">
        <f ca="1">DSUM($B$60:$Y$78,M$60,$C$85:$D105)</f>
        <v>6.5773174093375673</v>
      </c>
      <c r="N105" s="46">
        <f ca="1">DSUM($B$60:$Y$78,N$60,$C$85:$D105)</f>
        <v>6.5500185888659113</v>
      </c>
      <c r="O105" s="46">
        <f ca="1">DSUM($B$60:$Y$78,O$60,$C$85:$D105)</f>
        <v>6.0879944293128387</v>
      </c>
      <c r="P105" s="46">
        <f ca="1">DSUM($B$60:$Y$78,P$60,$C$85:$D105)</f>
        <v>5.304915106769438</v>
      </c>
      <c r="Q105" s="46">
        <f ca="1">DSUM($B$60:$Y$78,Q$60,$C$85:$D105)</f>
        <v>4.3506574450560045</v>
      </c>
      <c r="R105" s="46">
        <f ca="1">DSUM($B$60:$Y$78,R$60,$C$85:$D105)</f>
        <v>3.3698374487350695</v>
      </c>
      <c r="S105" s="46">
        <f ca="1">DSUM($B$60:$Y$78,S$60,$C$85:$D105)</f>
        <v>2.4727665081097636</v>
      </c>
      <c r="T105" s="46">
        <f ca="1">DSUM($B$60:$Y$78,T$60,$C$85:$D105)</f>
        <v>1.723780884282476</v>
      </c>
      <c r="U105" s="46">
        <f ca="1">DSUM($B$60:$Y$78,U$60,$C$85:$D105)</f>
        <v>1.1444396496376013</v>
      </c>
      <c r="V105" s="46">
        <f ca="1">DSUM($B$60:$Y$78,V$60,$C$85:$D105)</f>
        <v>0.7252730257206611</v>
      </c>
      <c r="W105" s="46">
        <f ca="1">DSUM($B$60:$Y$78,W$60,$C$85:$D105)</f>
        <v>0.43964908852326934</v>
      </c>
      <c r="X105" s="46">
        <f ca="1">DSUM($B$60:$Y$78,X$60,$C$85:$D105)</f>
        <v>0.25540453036380267</v>
      </c>
      <c r="Y105" s="46">
        <f ca="1">DSUM($B$60:$Y$78,Y$60,$C$85:$D105)</f>
        <v>59.290369519767339</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3" t="s">
        <v>300</v>
      </c>
      <c r="D106" s="113" t="s">
        <v>301</v>
      </c>
      <c r="E106" s="46">
        <f ca="1">DSUM($B$60:$Y$78,E$60,$C$85:$D106)</f>
        <v>0.35495021465334781</v>
      </c>
      <c r="F106" s="46">
        <f ca="1">DSUM($B$60:$Y$78,F$60,$C$85:$D106)</f>
        <v>0.55562055014662337</v>
      </c>
      <c r="G106" s="46">
        <f ca="1">DSUM($B$60:$Y$78,G$60,$C$85:$D106)</f>
        <v>1.1066071938919473</v>
      </c>
      <c r="H106" s="46">
        <f ca="1">DSUM($B$60:$Y$78,H$60,$C$85:$D106)</f>
        <v>1.9284925342058232</v>
      </c>
      <c r="I106" s="46">
        <f ca="1">DSUM($B$60:$Y$78,I$60,$C$85:$D106)</f>
        <v>2.9873846095415137</v>
      </c>
      <c r="J106" s="46">
        <f ca="1">DSUM($B$60:$Y$78,J$60,$C$85:$D106)</f>
        <v>4.1649332877737866</v>
      </c>
      <c r="K106" s="46">
        <f ca="1">DSUM($B$60:$Y$78,K$60,$C$85:$D106)</f>
        <v>5.2787791691931147</v>
      </c>
      <c r="L106" s="46">
        <f ca="1">DSUM($B$60:$Y$78,L$60,$C$85:$D106)</f>
        <v>6.1329806476794912</v>
      </c>
      <c r="M106" s="46">
        <f ca="1">DSUM($B$60:$Y$78,M$60,$C$85:$D106)</f>
        <v>6.5773174093375673</v>
      </c>
      <c r="N106" s="46">
        <f ca="1">DSUM($B$60:$Y$78,N$60,$C$85:$D106)</f>
        <v>6.5500185888659113</v>
      </c>
      <c r="O106" s="46">
        <f ca="1">DSUM($B$60:$Y$78,O$60,$C$85:$D106)</f>
        <v>6.0879944293128387</v>
      </c>
      <c r="P106" s="46">
        <f ca="1">DSUM($B$60:$Y$78,P$60,$C$85:$D106)</f>
        <v>5.304915106769438</v>
      </c>
      <c r="Q106" s="46">
        <f ca="1">DSUM($B$60:$Y$78,Q$60,$C$85:$D106)</f>
        <v>4.3506574450560045</v>
      </c>
      <c r="R106" s="46">
        <f ca="1">DSUM($B$60:$Y$78,R$60,$C$85:$D106)</f>
        <v>3.3698374487350695</v>
      </c>
      <c r="S106" s="46">
        <f ca="1">DSUM($B$60:$Y$78,S$60,$C$85:$D106)</f>
        <v>2.4727665081097636</v>
      </c>
      <c r="T106" s="46">
        <f ca="1">DSUM($B$60:$Y$78,T$60,$C$85:$D106)</f>
        <v>1.723780884282476</v>
      </c>
      <c r="U106" s="46">
        <f ca="1">DSUM($B$60:$Y$78,U$60,$C$85:$D106)</f>
        <v>1.1444396496376013</v>
      </c>
      <c r="V106" s="46">
        <f ca="1">DSUM($B$60:$Y$78,V$60,$C$85:$D106)</f>
        <v>0.7252730257206611</v>
      </c>
      <c r="W106" s="46">
        <f ca="1">DSUM($B$60:$Y$78,W$60,$C$85:$D106)</f>
        <v>0.43964908852326934</v>
      </c>
      <c r="X106" s="46">
        <f ca="1">DSUM($B$60:$Y$78,X$60,$C$85:$D106)</f>
        <v>0.25540453036380267</v>
      </c>
      <c r="Y106" s="46">
        <f ca="1">DSUM($B$60:$Y$78,Y$60,$C$85:$D106)</f>
        <v>59.290369519767339</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3" t="s">
        <v>302</v>
      </c>
      <c r="D107" s="113" t="s">
        <v>331</v>
      </c>
      <c r="E107" s="46">
        <f ca="1">DSUM($B$60:$Y$78,E$60,$C$85:$D107)</f>
        <v>0.35495021465334781</v>
      </c>
      <c r="F107" s="46">
        <f ca="1">DSUM($B$60:$Y$78,F$60,$C$85:$D107)</f>
        <v>0.55562055014662337</v>
      </c>
      <c r="G107" s="46">
        <f ca="1">DSUM($B$60:$Y$78,G$60,$C$85:$D107)</f>
        <v>1.1066071938919473</v>
      </c>
      <c r="H107" s="46">
        <f ca="1">DSUM($B$60:$Y$78,H$60,$C$85:$D107)</f>
        <v>1.9284925342058232</v>
      </c>
      <c r="I107" s="46">
        <f ca="1">DSUM($B$60:$Y$78,I$60,$C$85:$D107)</f>
        <v>2.9873846095415137</v>
      </c>
      <c r="J107" s="46">
        <f ca="1">DSUM($B$60:$Y$78,J$60,$C$85:$D107)</f>
        <v>4.1649332877737866</v>
      </c>
      <c r="K107" s="46">
        <f ca="1">DSUM($B$60:$Y$78,K$60,$C$85:$D107)</f>
        <v>5.2787791691931147</v>
      </c>
      <c r="L107" s="46">
        <f ca="1">DSUM($B$60:$Y$78,L$60,$C$85:$D107)</f>
        <v>6.1329806476794912</v>
      </c>
      <c r="M107" s="46">
        <f ca="1">DSUM($B$60:$Y$78,M$60,$C$85:$D107)</f>
        <v>6.5773174093375673</v>
      </c>
      <c r="N107" s="46">
        <f ca="1">DSUM($B$60:$Y$78,N$60,$C$85:$D107)</f>
        <v>6.5500185888659113</v>
      </c>
      <c r="O107" s="46">
        <f ca="1">DSUM($B$60:$Y$78,O$60,$C$85:$D107)</f>
        <v>6.0879944293128387</v>
      </c>
      <c r="P107" s="46">
        <f ca="1">DSUM($B$60:$Y$78,P$60,$C$85:$D107)</f>
        <v>5.304915106769438</v>
      </c>
      <c r="Q107" s="46">
        <f ca="1">DSUM($B$60:$Y$78,Q$60,$C$85:$D107)</f>
        <v>4.3506574450560045</v>
      </c>
      <c r="R107" s="46">
        <f ca="1">DSUM($B$60:$Y$78,R$60,$C$85:$D107)</f>
        <v>3.3698374487350695</v>
      </c>
      <c r="S107" s="46">
        <f ca="1">DSUM($B$60:$Y$78,S$60,$C$85:$D107)</f>
        <v>2.4727665081097636</v>
      </c>
      <c r="T107" s="46">
        <f ca="1">DSUM($B$60:$Y$78,T$60,$C$85:$D107)</f>
        <v>1.723780884282476</v>
      </c>
      <c r="U107" s="46">
        <f ca="1">DSUM($B$60:$Y$78,U$60,$C$85:$D107)</f>
        <v>1.1444396496376013</v>
      </c>
      <c r="V107" s="46">
        <f ca="1">DSUM($B$60:$Y$78,V$60,$C$85:$D107)</f>
        <v>0.7252730257206611</v>
      </c>
      <c r="W107" s="46">
        <f ca="1">DSUM($B$60:$Y$78,W$60,$C$85:$D107)</f>
        <v>0.43964908852326934</v>
      </c>
      <c r="X107" s="46">
        <f ca="1">DSUM($B$60:$Y$78,X$60,$C$85:$D107)</f>
        <v>0.25540453036380267</v>
      </c>
      <c r="Y107" s="46">
        <f ca="1">DSUM($B$60:$Y$78,Y$60,$C$85:$D107)</f>
        <v>59.290369519767339</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3" t="s">
        <v>333</v>
      </c>
      <c r="D108" s="113" t="s">
        <v>334</v>
      </c>
      <c r="E108" s="46">
        <f ca="1">DSUM($B$60:$Y$78,E$60,$C$85:$D108)</f>
        <v>0.35495021465334781</v>
      </c>
      <c r="F108" s="46">
        <f ca="1">DSUM($B$60:$Y$78,F$60,$C$85:$D108)</f>
        <v>0.55562055014662337</v>
      </c>
      <c r="G108" s="46">
        <f ca="1">DSUM($B$60:$Y$78,G$60,$C$85:$D108)</f>
        <v>1.1066071938919473</v>
      </c>
      <c r="H108" s="46">
        <f ca="1">DSUM($B$60:$Y$78,H$60,$C$85:$D108)</f>
        <v>1.9284925342058232</v>
      </c>
      <c r="I108" s="46">
        <f ca="1">DSUM($B$60:$Y$78,I$60,$C$85:$D108)</f>
        <v>2.9873846095415137</v>
      </c>
      <c r="J108" s="46">
        <f ca="1">DSUM($B$60:$Y$78,J$60,$C$85:$D108)</f>
        <v>4.1649332877737866</v>
      </c>
      <c r="K108" s="46">
        <f ca="1">DSUM($B$60:$Y$78,K$60,$C$85:$D108)</f>
        <v>5.2787791691931147</v>
      </c>
      <c r="L108" s="46">
        <f ca="1">DSUM($B$60:$Y$78,L$60,$C$85:$D108)</f>
        <v>6.1329806476794912</v>
      </c>
      <c r="M108" s="46">
        <f ca="1">DSUM($B$60:$Y$78,M$60,$C$85:$D108)</f>
        <v>6.5773174093375673</v>
      </c>
      <c r="N108" s="46">
        <f ca="1">DSUM($B$60:$Y$78,N$60,$C$85:$D108)</f>
        <v>6.5500185888659113</v>
      </c>
      <c r="O108" s="46">
        <f ca="1">DSUM($B$60:$Y$78,O$60,$C$85:$D108)</f>
        <v>6.0879944293128387</v>
      </c>
      <c r="P108" s="46">
        <f ca="1">DSUM($B$60:$Y$78,P$60,$C$85:$D108)</f>
        <v>5.304915106769438</v>
      </c>
      <c r="Q108" s="46">
        <f ca="1">DSUM($B$60:$Y$78,Q$60,$C$85:$D108)</f>
        <v>4.3506574450560045</v>
      </c>
      <c r="R108" s="46">
        <f ca="1">DSUM($B$60:$Y$78,R$60,$C$85:$D108)</f>
        <v>3.3698374487350695</v>
      </c>
      <c r="S108" s="46">
        <f ca="1">DSUM($B$60:$Y$78,S$60,$C$85:$D108)</f>
        <v>2.4727665081097636</v>
      </c>
      <c r="T108" s="46">
        <f ca="1">DSUM($B$60:$Y$78,T$60,$C$85:$D108)</f>
        <v>1.723780884282476</v>
      </c>
      <c r="U108" s="46">
        <f ca="1">DSUM($B$60:$Y$78,U$60,$C$85:$D108)</f>
        <v>1.1444396496376013</v>
      </c>
      <c r="V108" s="46">
        <f ca="1">DSUM($B$60:$Y$78,V$60,$C$85:$D108)</f>
        <v>0.7252730257206611</v>
      </c>
      <c r="W108" s="46">
        <f ca="1">DSUM($B$60:$Y$78,W$60,$C$85:$D108)</f>
        <v>0.43964908852326934</v>
      </c>
      <c r="X108" s="46">
        <f ca="1">DSUM($B$60:$Y$78,X$60,$C$85:$D108)</f>
        <v>0.25540453036380267</v>
      </c>
      <c r="Y108" s="46">
        <f ca="1">DSUM($B$60:$Y$78,Y$60,$C$85:$D108)</f>
        <v>59.290369519767339</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3" t="s">
        <v>336</v>
      </c>
      <c r="D109" s="113" t="s">
        <v>337</v>
      </c>
      <c r="E109" s="46">
        <f ca="1">DSUM($B$60:$Y$78,E$60,$C$85:$D109)</f>
        <v>0.35495021465334781</v>
      </c>
      <c r="F109" s="46">
        <f ca="1">DSUM($B$60:$Y$78,F$60,$C$85:$D109)</f>
        <v>0.55562055014662337</v>
      </c>
      <c r="G109" s="46">
        <f ca="1">DSUM($B$60:$Y$78,G$60,$C$85:$D109)</f>
        <v>1.1066071938919473</v>
      </c>
      <c r="H109" s="46">
        <f ca="1">DSUM($B$60:$Y$78,H$60,$C$85:$D109)</f>
        <v>1.9284925342058232</v>
      </c>
      <c r="I109" s="46">
        <f ca="1">DSUM($B$60:$Y$78,I$60,$C$85:$D109)</f>
        <v>2.9873846095415137</v>
      </c>
      <c r="J109" s="46">
        <f ca="1">DSUM($B$60:$Y$78,J$60,$C$85:$D109)</f>
        <v>4.1649332877737866</v>
      </c>
      <c r="K109" s="46">
        <f ca="1">DSUM($B$60:$Y$78,K$60,$C$85:$D109)</f>
        <v>5.2787791691931147</v>
      </c>
      <c r="L109" s="46">
        <f ca="1">DSUM($B$60:$Y$78,L$60,$C$85:$D109)</f>
        <v>6.1329806476794912</v>
      </c>
      <c r="M109" s="46">
        <f ca="1">DSUM($B$60:$Y$78,M$60,$C$85:$D109)</f>
        <v>6.5773174093375673</v>
      </c>
      <c r="N109" s="46">
        <f ca="1">DSUM($B$60:$Y$78,N$60,$C$85:$D109)</f>
        <v>6.5500185888659113</v>
      </c>
      <c r="O109" s="46">
        <f ca="1">DSUM($B$60:$Y$78,O$60,$C$85:$D109)</f>
        <v>6.0879944293128387</v>
      </c>
      <c r="P109" s="46">
        <f ca="1">DSUM($B$60:$Y$78,P$60,$C$85:$D109)</f>
        <v>5.304915106769438</v>
      </c>
      <c r="Q109" s="46">
        <f ca="1">DSUM($B$60:$Y$78,Q$60,$C$85:$D109)</f>
        <v>4.3506574450560045</v>
      </c>
      <c r="R109" s="46">
        <f ca="1">DSUM($B$60:$Y$78,R$60,$C$85:$D109)</f>
        <v>3.3698374487350695</v>
      </c>
      <c r="S109" s="46">
        <f ca="1">DSUM($B$60:$Y$78,S$60,$C$85:$D109)</f>
        <v>2.4727665081097636</v>
      </c>
      <c r="T109" s="46">
        <f ca="1">DSUM($B$60:$Y$78,T$60,$C$85:$D109)</f>
        <v>1.723780884282476</v>
      </c>
      <c r="U109" s="46">
        <f ca="1">DSUM($B$60:$Y$78,U$60,$C$85:$D109)</f>
        <v>1.1444396496376013</v>
      </c>
      <c r="V109" s="46">
        <f ca="1">DSUM($B$60:$Y$78,V$60,$C$85:$D109)</f>
        <v>0.7252730257206611</v>
      </c>
      <c r="W109" s="46">
        <f ca="1">DSUM($B$60:$Y$78,W$60,$C$85:$D109)</f>
        <v>0.43964908852326934</v>
      </c>
      <c r="X109" s="46">
        <f ca="1">DSUM($B$60:$Y$78,X$60,$C$85:$D109)</f>
        <v>0.25540453036380267</v>
      </c>
      <c r="Y109" s="46">
        <f ca="1">DSUM($B$60:$Y$78,Y$60,$C$85:$D109)</f>
        <v>59.290369519767339</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3" t="s">
        <v>339</v>
      </c>
      <c r="D110" s="113" t="s">
        <v>340</v>
      </c>
      <c r="E110" s="46">
        <f ca="1">DSUM($B$60:$Y$78,E$60,$C$85:$D110)</f>
        <v>0.35495021465334781</v>
      </c>
      <c r="F110" s="46">
        <f ca="1">DSUM($B$60:$Y$78,F$60,$C$85:$D110)</f>
        <v>0.55562055014662337</v>
      </c>
      <c r="G110" s="46">
        <f ca="1">DSUM($B$60:$Y$78,G$60,$C$85:$D110)</f>
        <v>1.1066071938919473</v>
      </c>
      <c r="H110" s="46">
        <f ca="1">DSUM($B$60:$Y$78,H$60,$C$85:$D110)</f>
        <v>1.9284925342058232</v>
      </c>
      <c r="I110" s="46">
        <f ca="1">DSUM($B$60:$Y$78,I$60,$C$85:$D110)</f>
        <v>2.9873846095415137</v>
      </c>
      <c r="J110" s="46">
        <f ca="1">DSUM($B$60:$Y$78,J$60,$C$85:$D110)</f>
        <v>4.1649332877737866</v>
      </c>
      <c r="K110" s="46">
        <f ca="1">DSUM($B$60:$Y$78,K$60,$C$85:$D110)</f>
        <v>5.2787791691931147</v>
      </c>
      <c r="L110" s="46">
        <f ca="1">DSUM($B$60:$Y$78,L$60,$C$85:$D110)</f>
        <v>6.1329806476794912</v>
      </c>
      <c r="M110" s="46">
        <f ca="1">DSUM($B$60:$Y$78,M$60,$C$85:$D110)</f>
        <v>6.5773174093375673</v>
      </c>
      <c r="N110" s="46">
        <f ca="1">DSUM($B$60:$Y$78,N$60,$C$85:$D110)</f>
        <v>6.5500185888659113</v>
      </c>
      <c r="O110" s="46">
        <f ca="1">DSUM($B$60:$Y$78,O$60,$C$85:$D110)</f>
        <v>6.0879944293128387</v>
      </c>
      <c r="P110" s="46">
        <f ca="1">DSUM($B$60:$Y$78,P$60,$C$85:$D110)</f>
        <v>5.304915106769438</v>
      </c>
      <c r="Q110" s="46">
        <f ca="1">DSUM($B$60:$Y$78,Q$60,$C$85:$D110)</f>
        <v>4.3506574450560045</v>
      </c>
      <c r="R110" s="46">
        <f ca="1">DSUM($B$60:$Y$78,R$60,$C$85:$D110)</f>
        <v>3.3698374487350695</v>
      </c>
      <c r="S110" s="46">
        <f ca="1">DSUM($B$60:$Y$78,S$60,$C$85:$D110)</f>
        <v>2.4727665081097636</v>
      </c>
      <c r="T110" s="46">
        <f ca="1">DSUM($B$60:$Y$78,T$60,$C$85:$D110)</f>
        <v>1.723780884282476</v>
      </c>
      <c r="U110" s="46">
        <f ca="1">DSUM($B$60:$Y$78,U$60,$C$85:$D110)</f>
        <v>1.1444396496376013</v>
      </c>
      <c r="V110" s="46">
        <f ca="1">DSUM($B$60:$Y$78,V$60,$C$85:$D110)</f>
        <v>0.7252730257206611</v>
      </c>
      <c r="W110" s="46">
        <f ca="1">DSUM($B$60:$Y$78,W$60,$C$85:$D110)</f>
        <v>0.43964908852326934</v>
      </c>
      <c r="X110" s="46">
        <f ca="1">DSUM($B$60:$Y$78,X$60,$C$85:$D110)</f>
        <v>0.25540453036380267</v>
      </c>
      <c r="Y110" s="46">
        <f ca="1">DSUM($B$60:$Y$78,Y$60,$C$85:$D110)</f>
        <v>59.290369519767339</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3" t="s">
        <v>342</v>
      </c>
      <c r="D111" s="113" t="s">
        <v>343</v>
      </c>
      <c r="E111" s="46">
        <f ca="1">DSUM($B$60:$Y$78,E$60,$C$85:$D111)</f>
        <v>0.35495021465334781</v>
      </c>
      <c r="F111" s="46">
        <f ca="1">DSUM($B$60:$Y$78,F$60,$C$85:$D111)</f>
        <v>0.55562055014662337</v>
      </c>
      <c r="G111" s="46">
        <f ca="1">DSUM($B$60:$Y$78,G$60,$C$85:$D111)</f>
        <v>1.1066071938919473</v>
      </c>
      <c r="H111" s="46">
        <f ca="1">DSUM($B$60:$Y$78,H$60,$C$85:$D111)</f>
        <v>1.9284925342058232</v>
      </c>
      <c r="I111" s="46">
        <f ca="1">DSUM($B$60:$Y$78,I$60,$C$85:$D111)</f>
        <v>2.9873846095415137</v>
      </c>
      <c r="J111" s="46">
        <f ca="1">DSUM($B$60:$Y$78,J$60,$C$85:$D111)</f>
        <v>4.1649332877737866</v>
      </c>
      <c r="K111" s="46">
        <f ca="1">DSUM($B$60:$Y$78,K$60,$C$85:$D111)</f>
        <v>5.2787791691931147</v>
      </c>
      <c r="L111" s="46">
        <f ca="1">DSUM($B$60:$Y$78,L$60,$C$85:$D111)</f>
        <v>6.1329806476794912</v>
      </c>
      <c r="M111" s="46">
        <f ca="1">DSUM($B$60:$Y$78,M$60,$C$85:$D111)</f>
        <v>6.5773174093375673</v>
      </c>
      <c r="N111" s="46">
        <f ca="1">DSUM($B$60:$Y$78,N$60,$C$85:$D111)</f>
        <v>6.5500185888659113</v>
      </c>
      <c r="O111" s="46">
        <f ca="1">DSUM($B$60:$Y$78,O$60,$C$85:$D111)</f>
        <v>6.0879944293128387</v>
      </c>
      <c r="P111" s="46">
        <f ca="1">DSUM($B$60:$Y$78,P$60,$C$85:$D111)</f>
        <v>5.304915106769438</v>
      </c>
      <c r="Q111" s="46">
        <f ca="1">DSUM($B$60:$Y$78,Q$60,$C$85:$D111)</f>
        <v>4.3506574450560045</v>
      </c>
      <c r="R111" s="46">
        <f ca="1">DSUM($B$60:$Y$78,R$60,$C$85:$D111)</f>
        <v>3.3698374487350695</v>
      </c>
      <c r="S111" s="46">
        <f ca="1">DSUM($B$60:$Y$78,S$60,$C$85:$D111)</f>
        <v>2.4727665081097636</v>
      </c>
      <c r="T111" s="46">
        <f ca="1">DSUM($B$60:$Y$78,T$60,$C$85:$D111)</f>
        <v>1.723780884282476</v>
      </c>
      <c r="U111" s="46">
        <f ca="1">DSUM($B$60:$Y$78,U$60,$C$85:$D111)</f>
        <v>1.1444396496376013</v>
      </c>
      <c r="V111" s="46">
        <f ca="1">DSUM($B$60:$Y$78,V$60,$C$85:$D111)</f>
        <v>0.7252730257206611</v>
      </c>
      <c r="W111" s="46">
        <f ca="1">DSUM($B$60:$Y$78,W$60,$C$85:$D111)</f>
        <v>0.43964908852326934</v>
      </c>
      <c r="X111" s="46">
        <f ca="1">DSUM($B$60:$Y$78,X$60,$C$85:$D111)</f>
        <v>0.25540453036380267</v>
      </c>
      <c r="Y111" s="46">
        <f ca="1">DSUM($B$60:$Y$78,Y$60,$C$85:$D111)</f>
        <v>59.290369519767339</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3" t="s">
        <v>345</v>
      </c>
      <c r="D112" s="113" t="s">
        <v>346</v>
      </c>
      <c r="E112" s="46">
        <f ca="1">DSUM($B$60:$Y$78,E$60,$C$85:$D112)</f>
        <v>0.35495021465334781</v>
      </c>
      <c r="F112" s="46">
        <f ca="1">DSUM($B$60:$Y$78,F$60,$C$85:$D112)</f>
        <v>0.55562055014662337</v>
      </c>
      <c r="G112" s="46">
        <f ca="1">DSUM($B$60:$Y$78,G$60,$C$85:$D112)</f>
        <v>1.1066071938919473</v>
      </c>
      <c r="H112" s="46">
        <f ca="1">DSUM($B$60:$Y$78,H$60,$C$85:$D112)</f>
        <v>1.9284925342058232</v>
      </c>
      <c r="I112" s="46">
        <f ca="1">DSUM($B$60:$Y$78,I$60,$C$85:$D112)</f>
        <v>2.9873846095415137</v>
      </c>
      <c r="J112" s="46">
        <f ca="1">DSUM($B$60:$Y$78,J$60,$C$85:$D112)</f>
        <v>4.1649332877737866</v>
      </c>
      <c r="K112" s="46">
        <f ca="1">DSUM($B$60:$Y$78,K$60,$C$85:$D112)</f>
        <v>5.2787791691931147</v>
      </c>
      <c r="L112" s="46">
        <f ca="1">DSUM($B$60:$Y$78,L$60,$C$85:$D112)</f>
        <v>6.1329806476794912</v>
      </c>
      <c r="M112" s="46">
        <f ca="1">DSUM($B$60:$Y$78,M$60,$C$85:$D112)</f>
        <v>6.5773174093375673</v>
      </c>
      <c r="N112" s="46">
        <f ca="1">DSUM($B$60:$Y$78,N$60,$C$85:$D112)</f>
        <v>6.5500185888659113</v>
      </c>
      <c r="O112" s="46">
        <f ca="1">DSUM($B$60:$Y$78,O$60,$C$85:$D112)</f>
        <v>6.0879944293128387</v>
      </c>
      <c r="P112" s="46">
        <f ca="1">DSUM($B$60:$Y$78,P$60,$C$85:$D112)</f>
        <v>5.304915106769438</v>
      </c>
      <c r="Q112" s="46">
        <f ca="1">DSUM($B$60:$Y$78,Q$60,$C$85:$D112)</f>
        <v>4.3506574450560045</v>
      </c>
      <c r="R112" s="46">
        <f ca="1">DSUM($B$60:$Y$78,R$60,$C$85:$D112)</f>
        <v>3.3698374487350695</v>
      </c>
      <c r="S112" s="46">
        <f ca="1">DSUM($B$60:$Y$78,S$60,$C$85:$D112)</f>
        <v>2.4727665081097636</v>
      </c>
      <c r="T112" s="46">
        <f ca="1">DSUM($B$60:$Y$78,T$60,$C$85:$D112)</f>
        <v>1.723780884282476</v>
      </c>
      <c r="U112" s="46">
        <f ca="1">DSUM($B$60:$Y$78,U$60,$C$85:$D112)</f>
        <v>1.1444396496376013</v>
      </c>
      <c r="V112" s="46">
        <f ca="1">DSUM($B$60:$Y$78,V$60,$C$85:$D112)</f>
        <v>0.7252730257206611</v>
      </c>
      <c r="W112" s="46">
        <f ca="1">DSUM($B$60:$Y$78,W$60,$C$85:$D112)</f>
        <v>0.43964908852326934</v>
      </c>
      <c r="X112" s="46">
        <f ca="1">DSUM($B$60:$Y$78,X$60,$C$85:$D112)</f>
        <v>0.25540453036380267</v>
      </c>
      <c r="Y112" s="46">
        <f ca="1">DSUM($B$60:$Y$78,Y$60,$C$85:$D112)</f>
        <v>59.290369519767339</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3" t="s">
        <v>348</v>
      </c>
      <c r="D113" s="113" t="s">
        <v>349</v>
      </c>
      <c r="E113" s="46">
        <f ca="1">DSUM($B$60:$Y$78,E$60,$C$85:$D113)</f>
        <v>0.35495021465334781</v>
      </c>
      <c r="F113" s="46">
        <f ca="1">DSUM($B$60:$Y$78,F$60,$C$85:$D113)</f>
        <v>0.55562055014662337</v>
      </c>
      <c r="G113" s="46">
        <f ca="1">DSUM($B$60:$Y$78,G$60,$C$85:$D113)</f>
        <v>1.1066071938919473</v>
      </c>
      <c r="H113" s="46">
        <f ca="1">DSUM($B$60:$Y$78,H$60,$C$85:$D113)</f>
        <v>1.9284925342058232</v>
      </c>
      <c r="I113" s="46">
        <f ca="1">DSUM($B$60:$Y$78,I$60,$C$85:$D113)</f>
        <v>2.9873846095415137</v>
      </c>
      <c r="J113" s="46">
        <f ca="1">DSUM($B$60:$Y$78,J$60,$C$85:$D113)</f>
        <v>4.1649332877737866</v>
      </c>
      <c r="K113" s="46">
        <f ca="1">DSUM($B$60:$Y$78,K$60,$C$85:$D113)</f>
        <v>5.2787791691931147</v>
      </c>
      <c r="L113" s="46">
        <f ca="1">DSUM($B$60:$Y$78,L$60,$C$85:$D113)</f>
        <v>6.1329806476794912</v>
      </c>
      <c r="M113" s="46">
        <f ca="1">DSUM($B$60:$Y$78,M$60,$C$85:$D113)</f>
        <v>6.5773174093375673</v>
      </c>
      <c r="N113" s="46">
        <f ca="1">DSUM($B$60:$Y$78,N$60,$C$85:$D113)</f>
        <v>6.5500185888659113</v>
      </c>
      <c r="O113" s="46">
        <f ca="1">DSUM($B$60:$Y$78,O$60,$C$85:$D113)</f>
        <v>6.0879944293128387</v>
      </c>
      <c r="P113" s="46">
        <f ca="1">DSUM($B$60:$Y$78,P$60,$C$85:$D113)</f>
        <v>5.304915106769438</v>
      </c>
      <c r="Q113" s="46">
        <f ca="1">DSUM($B$60:$Y$78,Q$60,$C$85:$D113)</f>
        <v>4.3506574450560045</v>
      </c>
      <c r="R113" s="46">
        <f ca="1">DSUM($B$60:$Y$78,R$60,$C$85:$D113)</f>
        <v>3.3698374487350695</v>
      </c>
      <c r="S113" s="46">
        <f ca="1">DSUM($B$60:$Y$78,S$60,$C$85:$D113)</f>
        <v>2.4727665081097636</v>
      </c>
      <c r="T113" s="46">
        <f ca="1">DSUM($B$60:$Y$78,T$60,$C$85:$D113)</f>
        <v>1.723780884282476</v>
      </c>
      <c r="U113" s="46">
        <f ca="1">DSUM($B$60:$Y$78,U$60,$C$85:$D113)</f>
        <v>1.1444396496376013</v>
      </c>
      <c r="V113" s="46">
        <f ca="1">DSUM($B$60:$Y$78,V$60,$C$85:$D113)</f>
        <v>0.7252730257206611</v>
      </c>
      <c r="W113" s="46">
        <f ca="1">DSUM($B$60:$Y$78,W$60,$C$85:$D113)</f>
        <v>0.43964908852326934</v>
      </c>
      <c r="X113" s="46">
        <f ca="1">DSUM($B$60:$Y$78,X$60,$C$85:$D113)</f>
        <v>0.25540453036380267</v>
      </c>
      <c r="Y113" s="46">
        <f ca="1">DSUM($B$60:$Y$78,Y$60,$C$85:$D113)</f>
        <v>59.290369519767339</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3" t="s">
        <v>351</v>
      </c>
      <c r="D114" s="113" t="s">
        <v>352</v>
      </c>
      <c r="E114" s="46">
        <f ca="1">DSUM($B$60:$Y$78,E$60,$C$85:$D114)</f>
        <v>0.35495021465334781</v>
      </c>
      <c r="F114" s="46">
        <f ca="1">DSUM($B$60:$Y$78,F$60,$C$85:$D114)</f>
        <v>0.55562055014662337</v>
      </c>
      <c r="G114" s="46">
        <f ca="1">DSUM($B$60:$Y$78,G$60,$C$85:$D114)</f>
        <v>1.1066071938919473</v>
      </c>
      <c r="H114" s="46">
        <f ca="1">DSUM($B$60:$Y$78,H$60,$C$85:$D114)</f>
        <v>1.9284925342058232</v>
      </c>
      <c r="I114" s="46">
        <f ca="1">DSUM($B$60:$Y$78,I$60,$C$85:$D114)</f>
        <v>2.9873846095415137</v>
      </c>
      <c r="J114" s="46">
        <f ca="1">DSUM($B$60:$Y$78,J$60,$C$85:$D114)</f>
        <v>4.1649332877737866</v>
      </c>
      <c r="K114" s="46">
        <f ca="1">DSUM($B$60:$Y$78,K$60,$C$85:$D114)</f>
        <v>5.2787791691931147</v>
      </c>
      <c r="L114" s="46">
        <f ca="1">DSUM($B$60:$Y$78,L$60,$C$85:$D114)</f>
        <v>6.1329806476794912</v>
      </c>
      <c r="M114" s="46">
        <f ca="1">DSUM($B$60:$Y$78,M$60,$C$85:$D114)</f>
        <v>6.5773174093375673</v>
      </c>
      <c r="N114" s="46">
        <f ca="1">DSUM($B$60:$Y$78,N$60,$C$85:$D114)</f>
        <v>6.5500185888659113</v>
      </c>
      <c r="O114" s="46">
        <f ca="1">DSUM($B$60:$Y$78,O$60,$C$85:$D114)</f>
        <v>6.0879944293128387</v>
      </c>
      <c r="P114" s="46">
        <f ca="1">DSUM($B$60:$Y$78,P$60,$C$85:$D114)</f>
        <v>5.304915106769438</v>
      </c>
      <c r="Q114" s="46">
        <f ca="1">DSUM($B$60:$Y$78,Q$60,$C$85:$D114)</f>
        <v>4.3506574450560045</v>
      </c>
      <c r="R114" s="46">
        <f ca="1">DSUM($B$60:$Y$78,R$60,$C$85:$D114)</f>
        <v>3.3698374487350695</v>
      </c>
      <c r="S114" s="46">
        <f ca="1">DSUM($B$60:$Y$78,S$60,$C$85:$D114)</f>
        <v>2.4727665081097636</v>
      </c>
      <c r="T114" s="46">
        <f ca="1">DSUM($B$60:$Y$78,T$60,$C$85:$D114)</f>
        <v>1.723780884282476</v>
      </c>
      <c r="U114" s="46">
        <f ca="1">DSUM($B$60:$Y$78,U$60,$C$85:$D114)</f>
        <v>1.1444396496376013</v>
      </c>
      <c r="V114" s="46">
        <f ca="1">DSUM($B$60:$Y$78,V$60,$C$85:$D114)</f>
        <v>0.7252730257206611</v>
      </c>
      <c r="W114" s="46">
        <f ca="1">DSUM($B$60:$Y$78,W$60,$C$85:$D114)</f>
        <v>0.43964908852326934</v>
      </c>
      <c r="X114" s="46">
        <f ca="1">DSUM($B$60:$Y$78,X$60,$C$85:$D114)</f>
        <v>0.25540453036380267</v>
      </c>
      <c r="Y114" s="46">
        <f ca="1">DSUM($B$60:$Y$78,Y$60,$C$85:$D114)</f>
        <v>59.290369519767339</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3" t="s">
        <v>354</v>
      </c>
      <c r="D115" s="113" t="s">
        <v>355</v>
      </c>
      <c r="E115" s="46">
        <f ca="1">DSUM($B$60:$Y$78,E$60,$C$85:$D115)</f>
        <v>0.35495021465334781</v>
      </c>
      <c r="F115" s="46">
        <f ca="1">DSUM($B$60:$Y$78,F$60,$C$85:$D115)</f>
        <v>0.55562055014662337</v>
      </c>
      <c r="G115" s="46">
        <f ca="1">DSUM($B$60:$Y$78,G$60,$C$85:$D115)</f>
        <v>1.1066071938919473</v>
      </c>
      <c r="H115" s="46">
        <f ca="1">DSUM($B$60:$Y$78,H$60,$C$85:$D115)</f>
        <v>1.9284925342058232</v>
      </c>
      <c r="I115" s="46">
        <f ca="1">DSUM($B$60:$Y$78,I$60,$C$85:$D115)</f>
        <v>2.9873846095415137</v>
      </c>
      <c r="J115" s="46">
        <f ca="1">DSUM($B$60:$Y$78,J$60,$C$85:$D115)</f>
        <v>4.1649332877737866</v>
      </c>
      <c r="K115" s="46">
        <f ca="1">DSUM($B$60:$Y$78,K$60,$C$85:$D115)</f>
        <v>5.2787791691931147</v>
      </c>
      <c r="L115" s="46">
        <f ca="1">DSUM($B$60:$Y$78,L$60,$C$85:$D115)</f>
        <v>6.1329806476794912</v>
      </c>
      <c r="M115" s="46">
        <f ca="1">DSUM($B$60:$Y$78,M$60,$C$85:$D115)</f>
        <v>6.5773174093375673</v>
      </c>
      <c r="N115" s="46">
        <f ca="1">DSUM($B$60:$Y$78,N$60,$C$85:$D115)</f>
        <v>6.5500185888659113</v>
      </c>
      <c r="O115" s="46">
        <f ca="1">DSUM($B$60:$Y$78,O$60,$C$85:$D115)</f>
        <v>6.0879944293128387</v>
      </c>
      <c r="P115" s="46">
        <f ca="1">DSUM($B$60:$Y$78,P$60,$C$85:$D115)</f>
        <v>5.304915106769438</v>
      </c>
      <c r="Q115" s="46">
        <f ca="1">DSUM($B$60:$Y$78,Q$60,$C$85:$D115)</f>
        <v>4.3506574450560045</v>
      </c>
      <c r="R115" s="46">
        <f ca="1">DSUM($B$60:$Y$78,R$60,$C$85:$D115)</f>
        <v>3.3698374487350695</v>
      </c>
      <c r="S115" s="46">
        <f ca="1">DSUM($B$60:$Y$78,S$60,$C$85:$D115)</f>
        <v>2.4727665081097636</v>
      </c>
      <c r="T115" s="46">
        <f ca="1">DSUM($B$60:$Y$78,T$60,$C$85:$D115)</f>
        <v>1.723780884282476</v>
      </c>
      <c r="U115" s="46">
        <f ca="1">DSUM($B$60:$Y$78,U$60,$C$85:$D115)</f>
        <v>1.1444396496376013</v>
      </c>
      <c r="V115" s="46">
        <f ca="1">DSUM($B$60:$Y$78,V$60,$C$85:$D115)</f>
        <v>0.7252730257206611</v>
      </c>
      <c r="W115" s="46">
        <f ca="1">DSUM($B$60:$Y$78,W$60,$C$85:$D115)</f>
        <v>0.43964908852326934</v>
      </c>
      <c r="X115" s="46">
        <f ca="1">DSUM($B$60:$Y$78,X$60,$C$85:$D115)</f>
        <v>0.25540453036380267</v>
      </c>
      <c r="Y115" s="46">
        <f ca="1">DSUM($B$60:$Y$78,Y$60,$C$85:$D115)</f>
        <v>59.290369519767339</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3" t="s">
        <v>357</v>
      </c>
      <c r="D116" s="113" t="s">
        <v>358</v>
      </c>
      <c r="E116" s="46">
        <f ca="1">DSUM($B$60:$Y$78,E$60,$C$85:$D116)</f>
        <v>0.35495021465334781</v>
      </c>
      <c r="F116" s="46">
        <f ca="1">DSUM($B$60:$Y$78,F$60,$C$85:$D116)</f>
        <v>0.55562055014662337</v>
      </c>
      <c r="G116" s="46">
        <f ca="1">DSUM($B$60:$Y$78,G$60,$C$85:$D116)</f>
        <v>1.1066071938919473</v>
      </c>
      <c r="H116" s="46">
        <f ca="1">DSUM($B$60:$Y$78,H$60,$C$85:$D116)</f>
        <v>1.9284925342058232</v>
      </c>
      <c r="I116" s="46">
        <f ca="1">DSUM($B$60:$Y$78,I$60,$C$85:$D116)</f>
        <v>2.9873846095415137</v>
      </c>
      <c r="J116" s="46">
        <f ca="1">DSUM($B$60:$Y$78,J$60,$C$85:$D116)</f>
        <v>4.1649332877737866</v>
      </c>
      <c r="K116" s="46">
        <f ca="1">DSUM($B$60:$Y$78,K$60,$C$85:$D116)</f>
        <v>5.2787791691931147</v>
      </c>
      <c r="L116" s="46">
        <f ca="1">DSUM($B$60:$Y$78,L$60,$C$85:$D116)</f>
        <v>6.1329806476794912</v>
      </c>
      <c r="M116" s="46">
        <f ca="1">DSUM($B$60:$Y$78,M$60,$C$85:$D116)</f>
        <v>6.5773174093375673</v>
      </c>
      <c r="N116" s="46">
        <f ca="1">DSUM($B$60:$Y$78,N$60,$C$85:$D116)</f>
        <v>6.5500185888659113</v>
      </c>
      <c r="O116" s="46">
        <f ca="1">DSUM($B$60:$Y$78,O$60,$C$85:$D116)</f>
        <v>6.0879944293128387</v>
      </c>
      <c r="P116" s="46">
        <f ca="1">DSUM($B$60:$Y$78,P$60,$C$85:$D116)</f>
        <v>5.304915106769438</v>
      </c>
      <c r="Q116" s="46">
        <f ca="1">DSUM($B$60:$Y$78,Q$60,$C$85:$D116)</f>
        <v>4.3506574450560045</v>
      </c>
      <c r="R116" s="46">
        <f ca="1">DSUM($B$60:$Y$78,R$60,$C$85:$D116)</f>
        <v>3.3698374487350695</v>
      </c>
      <c r="S116" s="46">
        <f ca="1">DSUM($B$60:$Y$78,S$60,$C$85:$D116)</f>
        <v>2.4727665081097636</v>
      </c>
      <c r="T116" s="46">
        <f ca="1">DSUM($B$60:$Y$78,T$60,$C$85:$D116)</f>
        <v>1.723780884282476</v>
      </c>
      <c r="U116" s="46">
        <f ca="1">DSUM($B$60:$Y$78,U$60,$C$85:$D116)</f>
        <v>1.1444396496376013</v>
      </c>
      <c r="V116" s="46">
        <f ca="1">DSUM($B$60:$Y$78,V$60,$C$85:$D116)</f>
        <v>0.7252730257206611</v>
      </c>
      <c r="W116" s="46">
        <f ca="1">DSUM($B$60:$Y$78,W$60,$C$85:$D116)</f>
        <v>0.43964908852326934</v>
      </c>
      <c r="X116" s="46">
        <f ca="1">DSUM($B$60:$Y$78,X$60,$C$85:$D116)</f>
        <v>0.25540453036380267</v>
      </c>
      <c r="Y116" s="46">
        <f ca="1">DSUM($B$60:$Y$78,Y$60,$C$85:$D116)</f>
        <v>59.290369519767339</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3" t="s">
        <v>360</v>
      </c>
      <c r="D117" s="113" t="s">
        <v>361</v>
      </c>
      <c r="E117" s="46">
        <f ca="1">DSUM($B$60:$Y$78,E$60,$C$85:$D117)</f>
        <v>0.35495021465334781</v>
      </c>
      <c r="F117" s="46">
        <f ca="1">DSUM($B$60:$Y$78,F$60,$C$85:$D117)</f>
        <v>0.55562055014662337</v>
      </c>
      <c r="G117" s="46">
        <f ca="1">DSUM($B$60:$Y$78,G$60,$C$85:$D117)</f>
        <v>1.1066071938919473</v>
      </c>
      <c r="H117" s="46">
        <f ca="1">DSUM($B$60:$Y$78,H$60,$C$85:$D117)</f>
        <v>1.9284925342058232</v>
      </c>
      <c r="I117" s="46">
        <f ca="1">DSUM($B$60:$Y$78,I$60,$C$85:$D117)</f>
        <v>2.9873846095415137</v>
      </c>
      <c r="J117" s="46">
        <f ca="1">DSUM($B$60:$Y$78,J$60,$C$85:$D117)</f>
        <v>4.1649332877737866</v>
      </c>
      <c r="K117" s="46">
        <f ca="1">DSUM($B$60:$Y$78,K$60,$C$85:$D117)</f>
        <v>5.2787791691931147</v>
      </c>
      <c r="L117" s="46">
        <f ca="1">DSUM($B$60:$Y$78,L$60,$C$85:$D117)</f>
        <v>6.1329806476794912</v>
      </c>
      <c r="M117" s="46">
        <f ca="1">DSUM($B$60:$Y$78,M$60,$C$85:$D117)</f>
        <v>6.5773174093375673</v>
      </c>
      <c r="N117" s="46">
        <f ca="1">DSUM($B$60:$Y$78,N$60,$C$85:$D117)</f>
        <v>6.5500185888659113</v>
      </c>
      <c r="O117" s="46">
        <f ca="1">DSUM($B$60:$Y$78,O$60,$C$85:$D117)</f>
        <v>6.0879944293128387</v>
      </c>
      <c r="P117" s="46">
        <f ca="1">DSUM($B$60:$Y$78,P$60,$C$85:$D117)</f>
        <v>5.304915106769438</v>
      </c>
      <c r="Q117" s="46">
        <f ca="1">DSUM($B$60:$Y$78,Q$60,$C$85:$D117)</f>
        <v>4.3506574450560045</v>
      </c>
      <c r="R117" s="46">
        <f ca="1">DSUM($B$60:$Y$78,R$60,$C$85:$D117)</f>
        <v>3.3698374487350695</v>
      </c>
      <c r="S117" s="46">
        <f ca="1">DSUM($B$60:$Y$78,S$60,$C$85:$D117)</f>
        <v>2.4727665081097636</v>
      </c>
      <c r="T117" s="46">
        <f ca="1">DSUM($B$60:$Y$78,T$60,$C$85:$D117)</f>
        <v>1.723780884282476</v>
      </c>
      <c r="U117" s="46">
        <f ca="1">DSUM($B$60:$Y$78,U$60,$C$85:$D117)</f>
        <v>1.1444396496376013</v>
      </c>
      <c r="V117" s="46">
        <f ca="1">DSUM($B$60:$Y$78,V$60,$C$85:$D117)</f>
        <v>0.7252730257206611</v>
      </c>
      <c r="W117" s="46">
        <f ca="1">DSUM($B$60:$Y$78,W$60,$C$85:$D117)</f>
        <v>0.43964908852326934</v>
      </c>
      <c r="X117" s="46">
        <f ca="1">DSUM($B$60:$Y$78,X$60,$C$85:$D117)</f>
        <v>0.25540453036380267</v>
      </c>
      <c r="Y117" s="46">
        <f ca="1">DSUM($B$60:$Y$78,Y$60,$C$85:$D117)</f>
        <v>59.290369519767339</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49"/>
      <c r="D118" s="149"/>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4">
        <f ca="1">E117</f>
        <v>0.35495021465334781</v>
      </c>
      <c r="F119" s="114">
        <f t="shared" ref="F119:Y119" ca="1" si="23">F117</f>
        <v>0.55562055014662337</v>
      </c>
      <c r="G119" s="114">
        <f t="shared" ca="1" si="23"/>
        <v>1.1066071938919473</v>
      </c>
      <c r="H119" s="114">
        <f t="shared" ca="1" si="23"/>
        <v>1.9284925342058232</v>
      </c>
      <c r="I119" s="114">
        <f t="shared" ca="1" si="23"/>
        <v>2.9873846095415137</v>
      </c>
      <c r="J119" s="114">
        <f t="shared" ca="1" si="23"/>
        <v>4.1649332877737866</v>
      </c>
      <c r="K119" s="114">
        <f t="shared" ca="1" si="23"/>
        <v>5.2787791691931147</v>
      </c>
      <c r="L119" s="114">
        <f t="shared" ca="1" si="23"/>
        <v>6.1329806476794912</v>
      </c>
      <c r="M119" s="114">
        <f t="shared" ca="1" si="23"/>
        <v>6.5773174093375673</v>
      </c>
      <c r="N119" s="114">
        <f t="shared" ca="1" si="23"/>
        <v>6.5500185888659113</v>
      </c>
      <c r="O119" s="114">
        <f t="shared" ca="1" si="23"/>
        <v>6.0879944293128387</v>
      </c>
      <c r="P119" s="114">
        <f t="shared" ca="1" si="23"/>
        <v>5.304915106769438</v>
      </c>
      <c r="Q119" s="114">
        <f t="shared" ca="1" si="23"/>
        <v>4.3506574450560045</v>
      </c>
      <c r="R119" s="114">
        <f t="shared" ca="1" si="23"/>
        <v>3.3698374487350695</v>
      </c>
      <c r="S119" s="114">
        <f t="shared" ca="1" si="23"/>
        <v>2.4727665081097636</v>
      </c>
      <c r="T119" s="114">
        <f t="shared" ca="1" si="23"/>
        <v>1.723780884282476</v>
      </c>
      <c r="U119" s="114">
        <f t="shared" ca="1" si="23"/>
        <v>1.1444396496376013</v>
      </c>
      <c r="V119" s="114">
        <f t="shared" ca="1" si="23"/>
        <v>0.7252730257206611</v>
      </c>
      <c r="W119" s="114">
        <f t="shared" ca="1" si="23"/>
        <v>0.43964908852326934</v>
      </c>
      <c r="X119" s="114">
        <f t="shared" ca="1" si="23"/>
        <v>0.25540453036380267</v>
      </c>
      <c r="Y119" s="114">
        <f t="shared" ca="1" si="23"/>
        <v>59.290369519767339</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8" t="s">
        <v>303</v>
      </c>
      <c r="B120" s="200"/>
      <c r="C120" s="99"/>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0" t="str">
        <f>C8</f>
        <v>DHP-Retro</v>
      </c>
      <c r="E121" s="91">
        <f>E84</f>
        <v>2016</v>
      </c>
      <c r="F121" s="91">
        <f t="shared" ref="F121:Y121" si="24">F84</f>
        <v>2017</v>
      </c>
      <c r="G121" s="91">
        <f t="shared" si="24"/>
        <v>2018</v>
      </c>
      <c r="H121" s="91">
        <f t="shared" si="24"/>
        <v>2019</v>
      </c>
      <c r="I121" s="91">
        <f t="shared" si="24"/>
        <v>2020</v>
      </c>
      <c r="J121" s="91">
        <f t="shared" si="24"/>
        <v>2021</v>
      </c>
      <c r="K121" s="91">
        <f t="shared" si="24"/>
        <v>2022</v>
      </c>
      <c r="L121" s="91">
        <f t="shared" si="24"/>
        <v>2023</v>
      </c>
      <c r="M121" s="91">
        <f t="shared" si="24"/>
        <v>2024</v>
      </c>
      <c r="N121" s="91">
        <f t="shared" si="24"/>
        <v>2025</v>
      </c>
      <c r="O121" s="91">
        <f t="shared" si="24"/>
        <v>2026</v>
      </c>
      <c r="P121" s="91">
        <f t="shared" si="24"/>
        <v>2027</v>
      </c>
      <c r="Q121" s="91">
        <f t="shared" si="24"/>
        <v>2028</v>
      </c>
      <c r="R121" s="91">
        <f t="shared" si="24"/>
        <v>2029</v>
      </c>
      <c r="S121" s="91">
        <f t="shared" si="24"/>
        <v>2030</v>
      </c>
      <c r="T121" s="91">
        <f t="shared" si="24"/>
        <v>2031</v>
      </c>
      <c r="U121" s="91">
        <f t="shared" si="24"/>
        <v>2032</v>
      </c>
      <c r="V121" s="91">
        <f t="shared" si="24"/>
        <v>2033</v>
      </c>
      <c r="W121" s="91">
        <f t="shared" si="24"/>
        <v>2034</v>
      </c>
      <c r="X121" s="91">
        <f t="shared" si="24"/>
        <v>2035</v>
      </c>
      <c r="Y121" s="91" t="str">
        <f t="shared" si="24"/>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2" t="str">
        <f>CONCATENATE("aMW_",E$11)</f>
        <v>aMW_2016</v>
      </c>
      <c r="F122" s="92" t="str">
        <f t="shared" ref="F122:Y122" si="25">CONCATENATE("aMW_",F$11)</f>
        <v>aMW_2017</v>
      </c>
      <c r="G122" s="92" t="str">
        <f t="shared" si="25"/>
        <v>aMW_2018</v>
      </c>
      <c r="H122" s="92" t="str">
        <f t="shared" si="25"/>
        <v>aMW_2019</v>
      </c>
      <c r="I122" s="92" t="str">
        <f t="shared" si="25"/>
        <v>aMW_2020</v>
      </c>
      <c r="J122" s="92" t="str">
        <f t="shared" si="25"/>
        <v>aMW_2021</v>
      </c>
      <c r="K122" s="92" t="str">
        <f t="shared" si="25"/>
        <v>aMW_2022</v>
      </c>
      <c r="L122" s="92" t="str">
        <f t="shared" si="25"/>
        <v>aMW_2023</v>
      </c>
      <c r="M122" s="92" t="str">
        <f t="shared" si="25"/>
        <v>aMW_2024</v>
      </c>
      <c r="N122" s="92" t="str">
        <f t="shared" si="25"/>
        <v>aMW_2025</v>
      </c>
      <c r="O122" s="92" t="str">
        <f t="shared" si="25"/>
        <v>aMW_2026</v>
      </c>
      <c r="P122" s="92" t="str">
        <f t="shared" si="25"/>
        <v>aMW_2027</v>
      </c>
      <c r="Q122" s="92" t="str">
        <f t="shared" si="25"/>
        <v>aMW_2028</v>
      </c>
      <c r="R122" s="92" t="str">
        <f t="shared" si="25"/>
        <v>aMW_2029</v>
      </c>
      <c r="S122" s="92" t="str">
        <f t="shared" si="25"/>
        <v>aMW_2030</v>
      </c>
      <c r="T122" s="92" t="str">
        <f t="shared" si="25"/>
        <v>aMW_2031</v>
      </c>
      <c r="U122" s="92" t="str">
        <f t="shared" si="25"/>
        <v>aMW_2032</v>
      </c>
      <c r="V122" s="92" t="str">
        <f t="shared" si="25"/>
        <v>aMW_2033</v>
      </c>
      <c r="W122" s="92" t="str">
        <f t="shared" si="25"/>
        <v>aMW_2034</v>
      </c>
      <c r="X122" s="92" t="str">
        <f t="shared" si="25"/>
        <v>aMW_2035</v>
      </c>
      <c r="Y122" s="92" t="str">
        <f t="shared" si="25"/>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4">
        <f t="shared" ref="E123:Y123" si="26">E86</f>
        <v>0</v>
      </c>
      <c r="F123" s="94">
        <f t="shared" si="26"/>
        <v>0</v>
      </c>
      <c r="G123" s="94">
        <f t="shared" si="26"/>
        <v>0</v>
      </c>
      <c r="H123" s="94">
        <f t="shared" si="26"/>
        <v>0</v>
      </c>
      <c r="I123" s="94">
        <f t="shared" si="26"/>
        <v>0</v>
      </c>
      <c r="J123" s="94">
        <f t="shared" si="26"/>
        <v>0</v>
      </c>
      <c r="K123" s="94">
        <f t="shared" si="26"/>
        <v>0</v>
      </c>
      <c r="L123" s="94">
        <f t="shared" si="26"/>
        <v>0</v>
      </c>
      <c r="M123" s="94">
        <f t="shared" si="26"/>
        <v>0</v>
      </c>
      <c r="N123" s="94">
        <f t="shared" si="26"/>
        <v>0</v>
      </c>
      <c r="O123" s="94">
        <f t="shared" si="26"/>
        <v>0</v>
      </c>
      <c r="P123" s="94">
        <f t="shared" si="26"/>
        <v>0</v>
      </c>
      <c r="Q123" s="94">
        <f t="shared" si="26"/>
        <v>0</v>
      </c>
      <c r="R123" s="94">
        <f t="shared" si="26"/>
        <v>0</v>
      </c>
      <c r="S123" s="94">
        <f t="shared" si="26"/>
        <v>0</v>
      </c>
      <c r="T123" s="94">
        <f t="shared" si="26"/>
        <v>0</v>
      </c>
      <c r="U123" s="94">
        <f t="shared" si="26"/>
        <v>0</v>
      </c>
      <c r="V123" s="94">
        <f t="shared" si="26"/>
        <v>0</v>
      </c>
      <c r="W123" s="94">
        <f t="shared" si="26"/>
        <v>0</v>
      </c>
      <c r="X123" s="94">
        <f t="shared" si="26"/>
        <v>0</v>
      </c>
      <c r="Y123" s="94">
        <f t="shared" si="26"/>
        <v>0</v>
      </c>
      <c r="Z123" s="150"/>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4">
        <f t="shared" ref="E124:Y136" si="27">E87-E86</f>
        <v>0</v>
      </c>
      <c r="F124" s="94">
        <f t="shared" si="27"/>
        <v>0</v>
      </c>
      <c r="G124" s="94">
        <f t="shared" si="27"/>
        <v>0</v>
      </c>
      <c r="H124" s="94">
        <f t="shared" si="27"/>
        <v>0</v>
      </c>
      <c r="I124" s="94">
        <f t="shared" si="27"/>
        <v>0</v>
      </c>
      <c r="J124" s="94">
        <f t="shared" si="27"/>
        <v>0</v>
      </c>
      <c r="K124" s="94">
        <f t="shared" si="27"/>
        <v>0</v>
      </c>
      <c r="L124" s="94">
        <f t="shared" si="27"/>
        <v>0</v>
      </c>
      <c r="M124" s="94">
        <f t="shared" si="27"/>
        <v>0</v>
      </c>
      <c r="N124" s="94">
        <f t="shared" si="27"/>
        <v>0</v>
      </c>
      <c r="O124" s="94">
        <f t="shared" si="27"/>
        <v>0</v>
      </c>
      <c r="P124" s="94">
        <f t="shared" si="27"/>
        <v>0</v>
      </c>
      <c r="Q124" s="94">
        <f t="shared" si="27"/>
        <v>0</v>
      </c>
      <c r="R124" s="94">
        <f t="shared" si="27"/>
        <v>0</v>
      </c>
      <c r="S124" s="94">
        <f t="shared" si="27"/>
        <v>0</v>
      </c>
      <c r="T124" s="94">
        <f t="shared" si="27"/>
        <v>0</v>
      </c>
      <c r="U124" s="94">
        <f t="shared" si="27"/>
        <v>0</v>
      </c>
      <c r="V124" s="94">
        <f t="shared" si="27"/>
        <v>0</v>
      </c>
      <c r="W124" s="94">
        <f t="shared" si="27"/>
        <v>0</v>
      </c>
      <c r="X124" s="94">
        <f t="shared" si="27"/>
        <v>0</v>
      </c>
      <c r="Y124" s="94">
        <f t="shared" si="27"/>
        <v>0</v>
      </c>
      <c r="Z124" s="150"/>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4">
        <f t="shared" si="27"/>
        <v>0</v>
      </c>
      <c r="F125" s="94">
        <f t="shared" si="27"/>
        <v>0</v>
      </c>
      <c r="G125" s="94">
        <f t="shared" si="27"/>
        <v>0</v>
      </c>
      <c r="H125" s="94">
        <f t="shared" si="27"/>
        <v>0</v>
      </c>
      <c r="I125" s="94">
        <f t="shared" si="27"/>
        <v>0</v>
      </c>
      <c r="J125" s="94">
        <f t="shared" si="27"/>
        <v>0</v>
      </c>
      <c r="K125" s="94">
        <f t="shared" si="27"/>
        <v>0</v>
      </c>
      <c r="L125" s="94">
        <f t="shared" si="27"/>
        <v>0</v>
      </c>
      <c r="M125" s="94">
        <f t="shared" si="27"/>
        <v>0</v>
      </c>
      <c r="N125" s="94">
        <f t="shared" si="27"/>
        <v>0</v>
      </c>
      <c r="O125" s="94">
        <f t="shared" si="27"/>
        <v>0</v>
      </c>
      <c r="P125" s="94">
        <f t="shared" si="27"/>
        <v>0</v>
      </c>
      <c r="Q125" s="94">
        <f t="shared" si="27"/>
        <v>0</v>
      </c>
      <c r="R125" s="94">
        <f t="shared" si="27"/>
        <v>0</v>
      </c>
      <c r="S125" s="94">
        <f t="shared" si="27"/>
        <v>0</v>
      </c>
      <c r="T125" s="94">
        <f t="shared" si="27"/>
        <v>0</v>
      </c>
      <c r="U125" s="94">
        <f t="shared" si="27"/>
        <v>0</v>
      </c>
      <c r="V125" s="94">
        <f t="shared" si="27"/>
        <v>0</v>
      </c>
      <c r="W125" s="94">
        <f t="shared" si="27"/>
        <v>0</v>
      </c>
      <c r="X125" s="94">
        <f t="shared" si="27"/>
        <v>0</v>
      </c>
      <c r="Y125" s="94">
        <f t="shared" si="27"/>
        <v>0</v>
      </c>
      <c r="Z125" s="150"/>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4">
        <f t="shared" si="27"/>
        <v>0</v>
      </c>
      <c r="F126" s="94">
        <f t="shared" si="27"/>
        <v>0</v>
      </c>
      <c r="G126" s="94">
        <f t="shared" si="27"/>
        <v>0</v>
      </c>
      <c r="H126" s="94">
        <f t="shared" si="27"/>
        <v>0</v>
      </c>
      <c r="I126" s="94">
        <f t="shared" si="27"/>
        <v>0</v>
      </c>
      <c r="J126" s="94">
        <f t="shared" si="27"/>
        <v>0</v>
      </c>
      <c r="K126" s="94">
        <f t="shared" si="27"/>
        <v>0</v>
      </c>
      <c r="L126" s="94">
        <f t="shared" si="27"/>
        <v>0</v>
      </c>
      <c r="M126" s="94">
        <f t="shared" si="27"/>
        <v>0</v>
      </c>
      <c r="N126" s="94">
        <f t="shared" si="27"/>
        <v>0</v>
      </c>
      <c r="O126" s="94">
        <f t="shared" si="27"/>
        <v>0</v>
      </c>
      <c r="P126" s="94">
        <f t="shared" si="27"/>
        <v>0</v>
      </c>
      <c r="Q126" s="94">
        <f t="shared" si="27"/>
        <v>0</v>
      </c>
      <c r="R126" s="94">
        <f t="shared" si="27"/>
        <v>0</v>
      </c>
      <c r="S126" s="94">
        <f t="shared" si="27"/>
        <v>0</v>
      </c>
      <c r="T126" s="94">
        <f t="shared" si="27"/>
        <v>0</v>
      </c>
      <c r="U126" s="94">
        <f t="shared" si="27"/>
        <v>0</v>
      </c>
      <c r="V126" s="94">
        <f t="shared" si="27"/>
        <v>0</v>
      </c>
      <c r="W126" s="94">
        <f t="shared" si="27"/>
        <v>0</v>
      </c>
      <c r="X126" s="94">
        <f t="shared" si="27"/>
        <v>0</v>
      </c>
      <c r="Y126" s="94">
        <f t="shared" si="27"/>
        <v>0</v>
      </c>
      <c r="Z126" s="150"/>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4">
        <f t="shared" si="27"/>
        <v>0</v>
      </c>
      <c r="F127" s="94">
        <f t="shared" si="27"/>
        <v>0</v>
      </c>
      <c r="G127" s="94">
        <f t="shared" si="27"/>
        <v>0</v>
      </c>
      <c r="H127" s="94">
        <f t="shared" si="27"/>
        <v>0</v>
      </c>
      <c r="I127" s="94">
        <f t="shared" si="27"/>
        <v>0</v>
      </c>
      <c r="J127" s="94">
        <f t="shared" si="27"/>
        <v>0</v>
      </c>
      <c r="K127" s="94">
        <f t="shared" si="27"/>
        <v>0</v>
      </c>
      <c r="L127" s="94">
        <f t="shared" si="27"/>
        <v>0</v>
      </c>
      <c r="M127" s="94">
        <f t="shared" si="27"/>
        <v>0</v>
      </c>
      <c r="N127" s="94">
        <f t="shared" si="27"/>
        <v>0</v>
      </c>
      <c r="O127" s="94">
        <f t="shared" si="27"/>
        <v>0</v>
      </c>
      <c r="P127" s="94">
        <f t="shared" si="27"/>
        <v>0</v>
      </c>
      <c r="Q127" s="94">
        <f t="shared" si="27"/>
        <v>0</v>
      </c>
      <c r="R127" s="94">
        <f t="shared" si="27"/>
        <v>0</v>
      </c>
      <c r="S127" s="94">
        <f t="shared" si="27"/>
        <v>0</v>
      </c>
      <c r="T127" s="94">
        <f t="shared" si="27"/>
        <v>0</v>
      </c>
      <c r="U127" s="94">
        <f t="shared" si="27"/>
        <v>0</v>
      </c>
      <c r="V127" s="94">
        <f t="shared" si="27"/>
        <v>0</v>
      </c>
      <c r="W127" s="94">
        <f t="shared" si="27"/>
        <v>0</v>
      </c>
      <c r="X127" s="94">
        <f t="shared" si="27"/>
        <v>0</v>
      </c>
      <c r="Y127" s="94">
        <f t="shared" si="27"/>
        <v>0</v>
      </c>
      <c r="Z127" s="150"/>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4">
        <f t="shared" si="27"/>
        <v>0</v>
      </c>
      <c r="F128" s="94">
        <f t="shared" si="27"/>
        <v>0</v>
      </c>
      <c r="G128" s="94">
        <f t="shared" si="27"/>
        <v>0</v>
      </c>
      <c r="H128" s="94">
        <f t="shared" si="27"/>
        <v>0</v>
      </c>
      <c r="I128" s="94">
        <f t="shared" si="27"/>
        <v>0</v>
      </c>
      <c r="J128" s="94">
        <f t="shared" si="27"/>
        <v>0</v>
      </c>
      <c r="K128" s="94">
        <f t="shared" si="27"/>
        <v>0</v>
      </c>
      <c r="L128" s="94">
        <f t="shared" si="27"/>
        <v>0</v>
      </c>
      <c r="M128" s="94">
        <f t="shared" si="27"/>
        <v>0</v>
      </c>
      <c r="N128" s="94">
        <f t="shared" si="27"/>
        <v>0</v>
      </c>
      <c r="O128" s="94">
        <f t="shared" si="27"/>
        <v>0</v>
      </c>
      <c r="P128" s="94">
        <f t="shared" si="27"/>
        <v>0</v>
      </c>
      <c r="Q128" s="94">
        <f t="shared" si="27"/>
        <v>0</v>
      </c>
      <c r="R128" s="94">
        <f t="shared" si="27"/>
        <v>0</v>
      </c>
      <c r="S128" s="94">
        <f t="shared" si="27"/>
        <v>0</v>
      </c>
      <c r="T128" s="94">
        <f t="shared" si="27"/>
        <v>0</v>
      </c>
      <c r="U128" s="94">
        <f t="shared" si="27"/>
        <v>0</v>
      </c>
      <c r="V128" s="94">
        <f t="shared" si="27"/>
        <v>0</v>
      </c>
      <c r="W128" s="94">
        <f t="shared" si="27"/>
        <v>0</v>
      </c>
      <c r="X128" s="94">
        <f t="shared" si="27"/>
        <v>0</v>
      </c>
      <c r="Y128" s="94">
        <f t="shared" si="27"/>
        <v>0</v>
      </c>
      <c r="Z128" s="150"/>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4">
        <f t="shared" si="27"/>
        <v>0</v>
      </c>
      <c r="F129" s="94">
        <f t="shared" si="27"/>
        <v>0</v>
      </c>
      <c r="G129" s="94">
        <f t="shared" si="27"/>
        <v>0</v>
      </c>
      <c r="H129" s="94">
        <f t="shared" si="27"/>
        <v>0</v>
      </c>
      <c r="I129" s="94">
        <f t="shared" si="27"/>
        <v>0</v>
      </c>
      <c r="J129" s="94">
        <f t="shared" si="27"/>
        <v>0</v>
      </c>
      <c r="K129" s="94">
        <f t="shared" si="27"/>
        <v>0</v>
      </c>
      <c r="L129" s="94">
        <f t="shared" si="27"/>
        <v>0</v>
      </c>
      <c r="M129" s="94">
        <f t="shared" si="27"/>
        <v>0</v>
      </c>
      <c r="N129" s="94">
        <f t="shared" si="27"/>
        <v>0</v>
      </c>
      <c r="O129" s="94">
        <f t="shared" si="27"/>
        <v>0</v>
      </c>
      <c r="P129" s="94">
        <f t="shared" si="27"/>
        <v>0</v>
      </c>
      <c r="Q129" s="94">
        <f t="shared" si="27"/>
        <v>0</v>
      </c>
      <c r="R129" s="94">
        <f t="shared" si="27"/>
        <v>0</v>
      </c>
      <c r="S129" s="94">
        <f t="shared" si="27"/>
        <v>0</v>
      </c>
      <c r="T129" s="94">
        <f t="shared" si="27"/>
        <v>0</v>
      </c>
      <c r="U129" s="94">
        <f t="shared" si="27"/>
        <v>0</v>
      </c>
      <c r="V129" s="94">
        <f t="shared" si="27"/>
        <v>0</v>
      </c>
      <c r="W129" s="94">
        <f t="shared" si="27"/>
        <v>0</v>
      </c>
      <c r="X129" s="94">
        <f t="shared" si="27"/>
        <v>0</v>
      </c>
      <c r="Y129" s="94">
        <f t="shared" si="27"/>
        <v>0</v>
      </c>
      <c r="Z129" s="150"/>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4">
        <f t="shared" ca="1" si="27"/>
        <v>0.35495021465334781</v>
      </c>
      <c r="F130" s="94">
        <f t="shared" ca="1" si="27"/>
        <v>0.55562055014662337</v>
      </c>
      <c r="G130" s="94">
        <f t="shared" ca="1" si="27"/>
        <v>1.1066071938919473</v>
      </c>
      <c r="H130" s="94">
        <f t="shared" ca="1" si="27"/>
        <v>1.9284925342058232</v>
      </c>
      <c r="I130" s="94">
        <f t="shared" ca="1" si="27"/>
        <v>2.9873846095415137</v>
      </c>
      <c r="J130" s="94">
        <f t="shared" ca="1" si="27"/>
        <v>4.1649332877737866</v>
      </c>
      <c r="K130" s="94">
        <f t="shared" ca="1" si="27"/>
        <v>5.2787791691931147</v>
      </c>
      <c r="L130" s="94">
        <f t="shared" ca="1" si="27"/>
        <v>6.1329806476794912</v>
      </c>
      <c r="M130" s="94">
        <f t="shared" ca="1" si="27"/>
        <v>6.5773174093375673</v>
      </c>
      <c r="N130" s="94">
        <f t="shared" ca="1" si="27"/>
        <v>6.5500185888659113</v>
      </c>
      <c r="O130" s="94">
        <f t="shared" ca="1" si="27"/>
        <v>6.0879944293128387</v>
      </c>
      <c r="P130" s="94">
        <f t="shared" ca="1" si="27"/>
        <v>5.304915106769438</v>
      </c>
      <c r="Q130" s="94">
        <f t="shared" ca="1" si="27"/>
        <v>4.3506574450560045</v>
      </c>
      <c r="R130" s="94">
        <f t="shared" ca="1" si="27"/>
        <v>3.3698374487350695</v>
      </c>
      <c r="S130" s="94">
        <f t="shared" ca="1" si="27"/>
        <v>2.4727665081097636</v>
      </c>
      <c r="T130" s="94">
        <f t="shared" ca="1" si="27"/>
        <v>1.723780884282476</v>
      </c>
      <c r="U130" s="94">
        <f t="shared" ca="1" si="27"/>
        <v>1.1444396496376013</v>
      </c>
      <c r="V130" s="94">
        <f t="shared" ca="1" si="27"/>
        <v>0.7252730257206611</v>
      </c>
      <c r="W130" s="94">
        <f t="shared" ca="1" si="27"/>
        <v>0.43964908852326934</v>
      </c>
      <c r="X130" s="94">
        <f t="shared" ca="1" si="27"/>
        <v>0.25540453036380267</v>
      </c>
      <c r="Y130" s="94">
        <f t="shared" ca="1" si="27"/>
        <v>59.290369519767339</v>
      </c>
      <c r="Z130" s="15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4">
        <f t="shared" ca="1" si="27"/>
        <v>0</v>
      </c>
      <c r="F131" s="94">
        <f t="shared" ca="1" si="27"/>
        <v>0</v>
      </c>
      <c r="G131" s="94">
        <f t="shared" ca="1" si="27"/>
        <v>0</v>
      </c>
      <c r="H131" s="94">
        <f t="shared" ca="1" si="27"/>
        <v>0</v>
      </c>
      <c r="I131" s="94">
        <f t="shared" ca="1" si="27"/>
        <v>0</v>
      </c>
      <c r="J131" s="94">
        <f t="shared" ca="1" si="27"/>
        <v>0</v>
      </c>
      <c r="K131" s="94">
        <f t="shared" ca="1" si="27"/>
        <v>0</v>
      </c>
      <c r="L131" s="94">
        <f t="shared" ca="1" si="27"/>
        <v>0</v>
      </c>
      <c r="M131" s="94">
        <f t="shared" ca="1" si="27"/>
        <v>0</v>
      </c>
      <c r="N131" s="94">
        <f t="shared" ca="1" si="27"/>
        <v>0</v>
      </c>
      <c r="O131" s="94">
        <f t="shared" ca="1" si="27"/>
        <v>0</v>
      </c>
      <c r="P131" s="94">
        <f t="shared" ca="1" si="27"/>
        <v>0</v>
      </c>
      <c r="Q131" s="94">
        <f t="shared" ca="1" si="27"/>
        <v>0</v>
      </c>
      <c r="R131" s="94">
        <f t="shared" ca="1" si="27"/>
        <v>0</v>
      </c>
      <c r="S131" s="94">
        <f t="shared" ca="1" si="27"/>
        <v>0</v>
      </c>
      <c r="T131" s="94">
        <f t="shared" ca="1" si="27"/>
        <v>0</v>
      </c>
      <c r="U131" s="94">
        <f t="shared" ca="1" si="27"/>
        <v>0</v>
      </c>
      <c r="V131" s="94">
        <f t="shared" ca="1" si="27"/>
        <v>0</v>
      </c>
      <c r="W131" s="94">
        <f t="shared" ca="1" si="27"/>
        <v>0</v>
      </c>
      <c r="X131" s="94">
        <f t="shared" ca="1" si="27"/>
        <v>0</v>
      </c>
      <c r="Y131" s="94">
        <f t="shared" ca="1" si="27"/>
        <v>0</v>
      </c>
      <c r="Z131" s="150"/>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4">
        <f t="shared" ca="1" si="27"/>
        <v>0</v>
      </c>
      <c r="F132" s="94">
        <f t="shared" ca="1" si="27"/>
        <v>0</v>
      </c>
      <c r="G132" s="94">
        <f t="shared" ca="1" si="27"/>
        <v>0</v>
      </c>
      <c r="H132" s="94">
        <f t="shared" ca="1" si="27"/>
        <v>0</v>
      </c>
      <c r="I132" s="94">
        <f t="shared" ca="1" si="27"/>
        <v>0</v>
      </c>
      <c r="J132" s="94">
        <f t="shared" ca="1" si="27"/>
        <v>0</v>
      </c>
      <c r="K132" s="94">
        <f t="shared" ca="1" si="27"/>
        <v>0</v>
      </c>
      <c r="L132" s="94">
        <f t="shared" ca="1" si="27"/>
        <v>0</v>
      </c>
      <c r="M132" s="94">
        <f t="shared" ca="1" si="27"/>
        <v>0</v>
      </c>
      <c r="N132" s="94">
        <f t="shared" ca="1" si="27"/>
        <v>0</v>
      </c>
      <c r="O132" s="94">
        <f t="shared" ca="1" si="27"/>
        <v>0</v>
      </c>
      <c r="P132" s="94">
        <f t="shared" ca="1" si="27"/>
        <v>0</v>
      </c>
      <c r="Q132" s="94">
        <f t="shared" ca="1" si="27"/>
        <v>0</v>
      </c>
      <c r="R132" s="94">
        <f t="shared" ca="1" si="27"/>
        <v>0</v>
      </c>
      <c r="S132" s="94">
        <f t="shared" ca="1" si="27"/>
        <v>0</v>
      </c>
      <c r="T132" s="94">
        <f t="shared" ca="1" si="27"/>
        <v>0</v>
      </c>
      <c r="U132" s="94">
        <f t="shared" ca="1" si="27"/>
        <v>0</v>
      </c>
      <c r="V132" s="94">
        <f t="shared" ca="1" si="27"/>
        <v>0</v>
      </c>
      <c r="W132" s="94">
        <f t="shared" ca="1" si="27"/>
        <v>0</v>
      </c>
      <c r="X132" s="94">
        <f t="shared" ca="1" si="27"/>
        <v>0</v>
      </c>
      <c r="Y132" s="94">
        <f t="shared" ca="1" si="27"/>
        <v>0</v>
      </c>
      <c r="Z132" s="150"/>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4">
        <f t="shared" ca="1" si="27"/>
        <v>0</v>
      </c>
      <c r="F133" s="94">
        <f t="shared" ca="1" si="27"/>
        <v>0</v>
      </c>
      <c r="G133" s="94">
        <f t="shared" ca="1" si="27"/>
        <v>0</v>
      </c>
      <c r="H133" s="94">
        <f t="shared" ca="1" si="27"/>
        <v>0</v>
      </c>
      <c r="I133" s="94">
        <f t="shared" ca="1" si="27"/>
        <v>0</v>
      </c>
      <c r="J133" s="94">
        <f t="shared" ca="1" si="27"/>
        <v>0</v>
      </c>
      <c r="K133" s="94">
        <f t="shared" ca="1" si="27"/>
        <v>0</v>
      </c>
      <c r="L133" s="94">
        <f t="shared" ca="1" si="27"/>
        <v>0</v>
      </c>
      <c r="M133" s="94">
        <f t="shared" ca="1" si="27"/>
        <v>0</v>
      </c>
      <c r="N133" s="94">
        <f t="shared" ca="1" si="27"/>
        <v>0</v>
      </c>
      <c r="O133" s="94">
        <f t="shared" ca="1" si="27"/>
        <v>0</v>
      </c>
      <c r="P133" s="94">
        <f t="shared" ca="1" si="27"/>
        <v>0</v>
      </c>
      <c r="Q133" s="94">
        <f t="shared" ca="1" si="27"/>
        <v>0</v>
      </c>
      <c r="R133" s="94">
        <f t="shared" ca="1" si="27"/>
        <v>0</v>
      </c>
      <c r="S133" s="94">
        <f t="shared" ca="1" si="27"/>
        <v>0</v>
      </c>
      <c r="T133" s="94">
        <f t="shared" ca="1" si="27"/>
        <v>0</v>
      </c>
      <c r="U133" s="94">
        <f t="shared" ca="1" si="27"/>
        <v>0</v>
      </c>
      <c r="V133" s="94">
        <f t="shared" ca="1" si="27"/>
        <v>0</v>
      </c>
      <c r="W133" s="94">
        <f t="shared" ca="1" si="27"/>
        <v>0</v>
      </c>
      <c r="X133" s="94">
        <f t="shared" ca="1" si="27"/>
        <v>0</v>
      </c>
      <c r="Y133" s="94">
        <f t="shared" ca="1" si="27"/>
        <v>0</v>
      </c>
      <c r="Z133" s="150"/>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4">
        <f t="shared" ca="1" si="27"/>
        <v>0</v>
      </c>
      <c r="F134" s="94">
        <f t="shared" ca="1" si="27"/>
        <v>0</v>
      </c>
      <c r="G134" s="94">
        <f t="shared" ca="1" si="27"/>
        <v>0</v>
      </c>
      <c r="H134" s="94">
        <f t="shared" ca="1" si="27"/>
        <v>0</v>
      </c>
      <c r="I134" s="94">
        <f t="shared" ca="1" si="27"/>
        <v>0</v>
      </c>
      <c r="J134" s="94">
        <f t="shared" ca="1" si="27"/>
        <v>0</v>
      </c>
      <c r="K134" s="94">
        <f t="shared" ca="1" si="27"/>
        <v>0</v>
      </c>
      <c r="L134" s="94">
        <f t="shared" ca="1" si="27"/>
        <v>0</v>
      </c>
      <c r="M134" s="94">
        <f t="shared" ca="1" si="27"/>
        <v>0</v>
      </c>
      <c r="N134" s="94">
        <f t="shared" ca="1" si="27"/>
        <v>0</v>
      </c>
      <c r="O134" s="94">
        <f t="shared" ca="1" si="27"/>
        <v>0</v>
      </c>
      <c r="P134" s="94">
        <f t="shared" ca="1" si="27"/>
        <v>0</v>
      </c>
      <c r="Q134" s="94">
        <f t="shared" ca="1" si="27"/>
        <v>0</v>
      </c>
      <c r="R134" s="94">
        <f t="shared" ca="1" si="27"/>
        <v>0</v>
      </c>
      <c r="S134" s="94">
        <f t="shared" ca="1" si="27"/>
        <v>0</v>
      </c>
      <c r="T134" s="94">
        <f t="shared" ca="1" si="27"/>
        <v>0</v>
      </c>
      <c r="U134" s="94">
        <f t="shared" ca="1" si="27"/>
        <v>0</v>
      </c>
      <c r="V134" s="94">
        <f t="shared" ca="1" si="27"/>
        <v>0</v>
      </c>
      <c r="W134" s="94">
        <f t="shared" ca="1" si="27"/>
        <v>0</v>
      </c>
      <c r="X134" s="94">
        <f t="shared" ca="1" si="27"/>
        <v>0</v>
      </c>
      <c r="Y134" s="94">
        <f t="shared" ca="1" si="27"/>
        <v>0</v>
      </c>
      <c r="Z134" s="150"/>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4">
        <f t="shared" ca="1" si="27"/>
        <v>0</v>
      </c>
      <c r="F135" s="94">
        <f t="shared" ca="1" si="27"/>
        <v>0</v>
      </c>
      <c r="G135" s="94">
        <f t="shared" ca="1" si="27"/>
        <v>0</v>
      </c>
      <c r="H135" s="94">
        <f t="shared" ca="1" si="27"/>
        <v>0</v>
      </c>
      <c r="I135" s="94">
        <f t="shared" ca="1" si="27"/>
        <v>0</v>
      </c>
      <c r="J135" s="94">
        <f t="shared" ca="1" si="27"/>
        <v>0</v>
      </c>
      <c r="K135" s="94">
        <f t="shared" ca="1" si="27"/>
        <v>0</v>
      </c>
      <c r="L135" s="94">
        <f t="shared" ca="1" si="27"/>
        <v>0</v>
      </c>
      <c r="M135" s="94">
        <f t="shared" ca="1" si="27"/>
        <v>0</v>
      </c>
      <c r="N135" s="94">
        <f t="shared" ca="1" si="27"/>
        <v>0</v>
      </c>
      <c r="O135" s="94">
        <f t="shared" ca="1" si="27"/>
        <v>0</v>
      </c>
      <c r="P135" s="94">
        <f t="shared" ca="1" si="27"/>
        <v>0</v>
      </c>
      <c r="Q135" s="94">
        <f t="shared" ca="1" si="27"/>
        <v>0</v>
      </c>
      <c r="R135" s="94">
        <f t="shared" ca="1" si="27"/>
        <v>0</v>
      </c>
      <c r="S135" s="94">
        <f t="shared" ca="1" si="27"/>
        <v>0</v>
      </c>
      <c r="T135" s="94">
        <f t="shared" ca="1" si="27"/>
        <v>0</v>
      </c>
      <c r="U135" s="94">
        <f t="shared" ca="1" si="27"/>
        <v>0</v>
      </c>
      <c r="V135" s="94">
        <f t="shared" ca="1" si="27"/>
        <v>0</v>
      </c>
      <c r="W135" s="94">
        <f t="shared" ca="1" si="27"/>
        <v>0</v>
      </c>
      <c r="X135" s="94">
        <f t="shared" ca="1" si="27"/>
        <v>0</v>
      </c>
      <c r="Y135" s="94">
        <f t="shared" ca="1" si="27"/>
        <v>0</v>
      </c>
      <c r="Z135" s="150"/>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4">
        <f t="shared" ca="1" si="27"/>
        <v>0</v>
      </c>
      <c r="F136" s="94">
        <f t="shared" ca="1" si="27"/>
        <v>0</v>
      </c>
      <c r="G136" s="94">
        <f t="shared" ca="1" si="27"/>
        <v>0</v>
      </c>
      <c r="H136" s="94">
        <f t="shared" ref="H136:Y136" ca="1" si="28">H99-H98</f>
        <v>0</v>
      </c>
      <c r="I136" s="94">
        <f t="shared" ca="1" si="28"/>
        <v>0</v>
      </c>
      <c r="J136" s="94">
        <f t="shared" ca="1" si="28"/>
        <v>0</v>
      </c>
      <c r="K136" s="94">
        <f t="shared" ca="1" si="28"/>
        <v>0</v>
      </c>
      <c r="L136" s="94">
        <f t="shared" ca="1" si="28"/>
        <v>0</v>
      </c>
      <c r="M136" s="94">
        <f t="shared" ca="1" si="28"/>
        <v>0</v>
      </c>
      <c r="N136" s="94">
        <f t="shared" ca="1" si="28"/>
        <v>0</v>
      </c>
      <c r="O136" s="94">
        <f t="shared" ca="1" si="28"/>
        <v>0</v>
      </c>
      <c r="P136" s="94">
        <f t="shared" ca="1" si="28"/>
        <v>0</v>
      </c>
      <c r="Q136" s="94">
        <f t="shared" ca="1" si="28"/>
        <v>0</v>
      </c>
      <c r="R136" s="94">
        <f t="shared" ca="1" si="28"/>
        <v>0</v>
      </c>
      <c r="S136" s="94">
        <f t="shared" ca="1" si="28"/>
        <v>0</v>
      </c>
      <c r="T136" s="94">
        <f t="shared" ca="1" si="28"/>
        <v>0</v>
      </c>
      <c r="U136" s="94">
        <f t="shared" ca="1" si="28"/>
        <v>0</v>
      </c>
      <c r="V136" s="94">
        <f t="shared" ca="1" si="28"/>
        <v>0</v>
      </c>
      <c r="W136" s="94">
        <f t="shared" ca="1" si="28"/>
        <v>0</v>
      </c>
      <c r="X136" s="94">
        <f t="shared" ca="1" si="28"/>
        <v>0</v>
      </c>
      <c r="Y136" s="94">
        <f t="shared" ca="1" si="28"/>
        <v>0</v>
      </c>
      <c r="Z136" s="150"/>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4">
        <f t="shared" ref="E137:Y149" ca="1" si="29">E100-E99</f>
        <v>0</v>
      </c>
      <c r="F137" s="94">
        <f t="shared" ca="1" si="29"/>
        <v>0</v>
      </c>
      <c r="G137" s="94">
        <f t="shared" ca="1" si="29"/>
        <v>0</v>
      </c>
      <c r="H137" s="94">
        <f t="shared" ca="1" si="29"/>
        <v>0</v>
      </c>
      <c r="I137" s="94">
        <f t="shared" ca="1" si="29"/>
        <v>0</v>
      </c>
      <c r="J137" s="94">
        <f t="shared" ca="1" si="29"/>
        <v>0</v>
      </c>
      <c r="K137" s="94">
        <f t="shared" ca="1" si="29"/>
        <v>0</v>
      </c>
      <c r="L137" s="94">
        <f t="shared" ca="1" si="29"/>
        <v>0</v>
      </c>
      <c r="M137" s="94">
        <f t="shared" ca="1" si="29"/>
        <v>0</v>
      </c>
      <c r="N137" s="94">
        <f t="shared" ca="1" si="29"/>
        <v>0</v>
      </c>
      <c r="O137" s="94">
        <f t="shared" ca="1" si="29"/>
        <v>0</v>
      </c>
      <c r="P137" s="94">
        <f t="shared" ca="1" si="29"/>
        <v>0</v>
      </c>
      <c r="Q137" s="94">
        <f t="shared" ca="1" si="29"/>
        <v>0</v>
      </c>
      <c r="R137" s="94">
        <f t="shared" ca="1" si="29"/>
        <v>0</v>
      </c>
      <c r="S137" s="94">
        <f t="shared" ca="1" si="29"/>
        <v>0</v>
      </c>
      <c r="T137" s="94">
        <f t="shared" ca="1" si="29"/>
        <v>0</v>
      </c>
      <c r="U137" s="94">
        <f t="shared" ca="1" si="29"/>
        <v>0</v>
      </c>
      <c r="V137" s="94">
        <f t="shared" ca="1" si="29"/>
        <v>0</v>
      </c>
      <c r="W137" s="94">
        <f t="shared" ca="1" si="29"/>
        <v>0</v>
      </c>
      <c r="X137" s="94">
        <f t="shared" ca="1" si="29"/>
        <v>0</v>
      </c>
      <c r="Y137" s="94">
        <f t="shared" ca="1" si="29"/>
        <v>0</v>
      </c>
      <c r="Z137" s="150"/>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4">
        <f t="shared" ca="1" si="29"/>
        <v>0</v>
      </c>
      <c r="F138" s="94">
        <f t="shared" ca="1" si="29"/>
        <v>0</v>
      </c>
      <c r="G138" s="94">
        <f t="shared" ca="1" si="29"/>
        <v>0</v>
      </c>
      <c r="H138" s="94">
        <f t="shared" ca="1" si="29"/>
        <v>0</v>
      </c>
      <c r="I138" s="94">
        <f t="shared" ca="1" si="29"/>
        <v>0</v>
      </c>
      <c r="J138" s="94">
        <f t="shared" ca="1" si="29"/>
        <v>0</v>
      </c>
      <c r="K138" s="94">
        <f t="shared" ca="1" si="29"/>
        <v>0</v>
      </c>
      <c r="L138" s="94">
        <f t="shared" ca="1" si="29"/>
        <v>0</v>
      </c>
      <c r="M138" s="94">
        <f t="shared" ca="1" si="29"/>
        <v>0</v>
      </c>
      <c r="N138" s="94">
        <f t="shared" ca="1" si="29"/>
        <v>0</v>
      </c>
      <c r="O138" s="94">
        <f t="shared" ca="1" si="29"/>
        <v>0</v>
      </c>
      <c r="P138" s="94">
        <f t="shared" ca="1" si="29"/>
        <v>0</v>
      </c>
      <c r="Q138" s="94">
        <f t="shared" ca="1" si="29"/>
        <v>0</v>
      </c>
      <c r="R138" s="94">
        <f t="shared" ca="1" si="29"/>
        <v>0</v>
      </c>
      <c r="S138" s="94">
        <f t="shared" ca="1" si="29"/>
        <v>0</v>
      </c>
      <c r="T138" s="94">
        <f t="shared" ca="1" si="29"/>
        <v>0</v>
      </c>
      <c r="U138" s="94">
        <f t="shared" ca="1" si="29"/>
        <v>0</v>
      </c>
      <c r="V138" s="94">
        <f t="shared" ca="1" si="29"/>
        <v>0</v>
      </c>
      <c r="W138" s="94">
        <f t="shared" ca="1" si="29"/>
        <v>0</v>
      </c>
      <c r="X138" s="94">
        <f t="shared" ca="1" si="29"/>
        <v>0</v>
      </c>
      <c r="Y138" s="94">
        <f t="shared" ca="1" si="29"/>
        <v>0</v>
      </c>
      <c r="Z138" s="150"/>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4">
        <f t="shared" ca="1" si="29"/>
        <v>0</v>
      </c>
      <c r="F139" s="94">
        <f t="shared" ca="1" si="29"/>
        <v>0</v>
      </c>
      <c r="G139" s="94">
        <f t="shared" ca="1" si="29"/>
        <v>0</v>
      </c>
      <c r="H139" s="94">
        <f t="shared" ca="1" si="29"/>
        <v>0</v>
      </c>
      <c r="I139" s="94">
        <f t="shared" ca="1" si="29"/>
        <v>0</v>
      </c>
      <c r="J139" s="94">
        <f t="shared" ca="1" si="29"/>
        <v>0</v>
      </c>
      <c r="K139" s="94">
        <f t="shared" ca="1" si="29"/>
        <v>0</v>
      </c>
      <c r="L139" s="94">
        <f t="shared" ca="1" si="29"/>
        <v>0</v>
      </c>
      <c r="M139" s="94">
        <f t="shared" ca="1" si="29"/>
        <v>0</v>
      </c>
      <c r="N139" s="94">
        <f t="shared" ca="1" si="29"/>
        <v>0</v>
      </c>
      <c r="O139" s="94">
        <f t="shared" ca="1" si="29"/>
        <v>0</v>
      </c>
      <c r="P139" s="94">
        <f t="shared" ca="1" si="29"/>
        <v>0</v>
      </c>
      <c r="Q139" s="94">
        <f t="shared" ca="1" si="29"/>
        <v>0</v>
      </c>
      <c r="R139" s="94">
        <f t="shared" ca="1" si="29"/>
        <v>0</v>
      </c>
      <c r="S139" s="94">
        <f t="shared" ca="1" si="29"/>
        <v>0</v>
      </c>
      <c r="T139" s="94">
        <f t="shared" ca="1" si="29"/>
        <v>0</v>
      </c>
      <c r="U139" s="94">
        <f t="shared" ca="1" si="29"/>
        <v>0</v>
      </c>
      <c r="V139" s="94">
        <f t="shared" ca="1" si="29"/>
        <v>0</v>
      </c>
      <c r="W139" s="94">
        <f t="shared" ca="1" si="29"/>
        <v>0</v>
      </c>
      <c r="X139" s="94">
        <f t="shared" ca="1" si="29"/>
        <v>0</v>
      </c>
      <c r="Y139" s="94">
        <f t="shared" ca="1" si="29"/>
        <v>0</v>
      </c>
      <c r="Z139" s="150"/>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4">
        <f t="shared" ca="1" si="29"/>
        <v>0</v>
      </c>
      <c r="F140" s="94">
        <f t="shared" ca="1" si="29"/>
        <v>0</v>
      </c>
      <c r="G140" s="94">
        <f t="shared" ca="1" si="29"/>
        <v>0</v>
      </c>
      <c r="H140" s="94">
        <f t="shared" ca="1" si="29"/>
        <v>0</v>
      </c>
      <c r="I140" s="94">
        <f t="shared" ca="1" si="29"/>
        <v>0</v>
      </c>
      <c r="J140" s="94">
        <f t="shared" ca="1" si="29"/>
        <v>0</v>
      </c>
      <c r="K140" s="94">
        <f t="shared" ca="1" si="29"/>
        <v>0</v>
      </c>
      <c r="L140" s="94">
        <f t="shared" ca="1" si="29"/>
        <v>0</v>
      </c>
      <c r="M140" s="94">
        <f t="shared" ca="1" si="29"/>
        <v>0</v>
      </c>
      <c r="N140" s="94">
        <f t="shared" ca="1" si="29"/>
        <v>0</v>
      </c>
      <c r="O140" s="94">
        <f t="shared" ca="1" si="29"/>
        <v>0</v>
      </c>
      <c r="P140" s="94">
        <f t="shared" ca="1" si="29"/>
        <v>0</v>
      </c>
      <c r="Q140" s="94">
        <f t="shared" ca="1" si="29"/>
        <v>0</v>
      </c>
      <c r="R140" s="94">
        <f t="shared" ca="1" si="29"/>
        <v>0</v>
      </c>
      <c r="S140" s="94">
        <f t="shared" ca="1" si="29"/>
        <v>0</v>
      </c>
      <c r="T140" s="94">
        <f t="shared" ca="1" si="29"/>
        <v>0</v>
      </c>
      <c r="U140" s="94">
        <f t="shared" ca="1" si="29"/>
        <v>0</v>
      </c>
      <c r="V140" s="94">
        <f t="shared" ca="1" si="29"/>
        <v>0</v>
      </c>
      <c r="W140" s="94">
        <f t="shared" ca="1" si="29"/>
        <v>0</v>
      </c>
      <c r="X140" s="94">
        <f t="shared" ca="1" si="29"/>
        <v>0</v>
      </c>
      <c r="Y140" s="94">
        <f t="shared" ca="1" si="29"/>
        <v>0</v>
      </c>
      <c r="Z140" s="15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4">
        <f t="shared" ca="1" si="29"/>
        <v>0</v>
      </c>
      <c r="F141" s="94">
        <f t="shared" ca="1" si="29"/>
        <v>0</v>
      </c>
      <c r="G141" s="94">
        <f t="shared" ca="1" si="29"/>
        <v>0</v>
      </c>
      <c r="H141" s="94">
        <f t="shared" ca="1" si="29"/>
        <v>0</v>
      </c>
      <c r="I141" s="94">
        <f t="shared" ca="1" si="29"/>
        <v>0</v>
      </c>
      <c r="J141" s="94">
        <f t="shared" ca="1" si="29"/>
        <v>0</v>
      </c>
      <c r="K141" s="94">
        <f t="shared" ca="1" si="29"/>
        <v>0</v>
      </c>
      <c r="L141" s="94">
        <f t="shared" ca="1" si="29"/>
        <v>0</v>
      </c>
      <c r="M141" s="94">
        <f t="shared" ca="1" si="29"/>
        <v>0</v>
      </c>
      <c r="N141" s="94">
        <f t="shared" ca="1" si="29"/>
        <v>0</v>
      </c>
      <c r="O141" s="94">
        <f t="shared" ca="1" si="29"/>
        <v>0</v>
      </c>
      <c r="P141" s="94">
        <f t="shared" ca="1" si="29"/>
        <v>0</v>
      </c>
      <c r="Q141" s="94">
        <f t="shared" ca="1" si="29"/>
        <v>0</v>
      </c>
      <c r="R141" s="94">
        <f t="shared" ca="1" si="29"/>
        <v>0</v>
      </c>
      <c r="S141" s="94">
        <f t="shared" ca="1" si="29"/>
        <v>0</v>
      </c>
      <c r="T141" s="94">
        <f t="shared" ca="1" si="29"/>
        <v>0</v>
      </c>
      <c r="U141" s="94">
        <f t="shared" ca="1" si="29"/>
        <v>0</v>
      </c>
      <c r="V141" s="94">
        <f t="shared" ca="1" si="29"/>
        <v>0</v>
      </c>
      <c r="W141" s="94">
        <f t="shared" ca="1" si="29"/>
        <v>0</v>
      </c>
      <c r="X141" s="94">
        <f t="shared" ca="1" si="29"/>
        <v>0</v>
      </c>
      <c r="Y141" s="94">
        <f t="shared" ca="1" si="29"/>
        <v>0</v>
      </c>
      <c r="Z141" s="150"/>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4">
        <f t="shared" ca="1" si="29"/>
        <v>0</v>
      </c>
      <c r="F142" s="94">
        <f t="shared" ca="1" si="29"/>
        <v>0</v>
      </c>
      <c r="G142" s="94">
        <f t="shared" ca="1" si="29"/>
        <v>0</v>
      </c>
      <c r="H142" s="94">
        <f t="shared" ca="1" si="29"/>
        <v>0</v>
      </c>
      <c r="I142" s="94">
        <f t="shared" ca="1" si="29"/>
        <v>0</v>
      </c>
      <c r="J142" s="94">
        <f t="shared" ca="1" si="29"/>
        <v>0</v>
      </c>
      <c r="K142" s="94">
        <f t="shared" ca="1" si="29"/>
        <v>0</v>
      </c>
      <c r="L142" s="94">
        <f t="shared" ca="1" si="29"/>
        <v>0</v>
      </c>
      <c r="M142" s="94">
        <f t="shared" ca="1" si="29"/>
        <v>0</v>
      </c>
      <c r="N142" s="94">
        <f t="shared" ca="1" si="29"/>
        <v>0</v>
      </c>
      <c r="O142" s="94">
        <f t="shared" ca="1" si="29"/>
        <v>0</v>
      </c>
      <c r="P142" s="94">
        <f t="shared" ca="1" si="29"/>
        <v>0</v>
      </c>
      <c r="Q142" s="94">
        <f t="shared" ca="1" si="29"/>
        <v>0</v>
      </c>
      <c r="R142" s="94">
        <f t="shared" ca="1" si="29"/>
        <v>0</v>
      </c>
      <c r="S142" s="94">
        <f t="shared" ca="1" si="29"/>
        <v>0</v>
      </c>
      <c r="T142" s="94">
        <f t="shared" ca="1" si="29"/>
        <v>0</v>
      </c>
      <c r="U142" s="94">
        <f t="shared" ca="1" si="29"/>
        <v>0</v>
      </c>
      <c r="V142" s="94">
        <f t="shared" ca="1" si="29"/>
        <v>0</v>
      </c>
      <c r="W142" s="94">
        <f t="shared" ca="1" si="29"/>
        <v>0</v>
      </c>
      <c r="X142" s="94">
        <f t="shared" ca="1" si="29"/>
        <v>0</v>
      </c>
      <c r="Y142" s="94">
        <f t="shared" ca="1" si="29"/>
        <v>0</v>
      </c>
      <c r="Z142" s="150"/>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4">
        <f t="shared" ca="1" si="29"/>
        <v>0</v>
      </c>
      <c r="F143" s="94">
        <f t="shared" ca="1" si="29"/>
        <v>0</v>
      </c>
      <c r="G143" s="94">
        <f t="shared" ca="1" si="29"/>
        <v>0</v>
      </c>
      <c r="H143" s="94">
        <f t="shared" ca="1" si="29"/>
        <v>0</v>
      </c>
      <c r="I143" s="94">
        <f t="shared" ca="1" si="29"/>
        <v>0</v>
      </c>
      <c r="J143" s="94">
        <f t="shared" ca="1" si="29"/>
        <v>0</v>
      </c>
      <c r="K143" s="94">
        <f t="shared" ca="1" si="29"/>
        <v>0</v>
      </c>
      <c r="L143" s="94">
        <f t="shared" ca="1" si="29"/>
        <v>0</v>
      </c>
      <c r="M143" s="94">
        <f t="shared" ca="1" si="29"/>
        <v>0</v>
      </c>
      <c r="N143" s="94">
        <f t="shared" ca="1" si="29"/>
        <v>0</v>
      </c>
      <c r="O143" s="94">
        <f t="shared" ca="1" si="29"/>
        <v>0</v>
      </c>
      <c r="P143" s="94">
        <f t="shared" ca="1" si="29"/>
        <v>0</v>
      </c>
      <c r="Q143" s="94">
        <f t="shared" ca="1" si="29"/>
        <v>0</v>
      </c>
      <c r="R143" s="94">
        <f t="shared" ca="1" si="29"/>
        <v>0</v>
      </c>
      <c r="S143" s="94">
        <f t="shared" ca="1" si="29"/>
        <v>0</v>
      </c>
      <c r="T143" s="94">
        <f t="shared" ca="1" si="29"/>
        <v>0</v>
      </c>
      <c r="U143" s="94">
        <f t="shared" ca="1" si="29"/>
        <v>0</v>
      </c>
      <c r="V143" s="94">
        <f t="shared" ca="1" si="29"/>
        <v>0</v>
      </c>
      <c r="W143" s="94">
        <f t="shared" ca="1" si="29"/>
        <v>0</v>
      </c>
      <c r="X143" s="94">
        <f t="shared" ca="1" si="29"/>
        <v>0</v>
      </c>
      <c r="Y143" s="94">
        <f t="shared" ca="1" si="29"/>
        <v>0</v>
      </c>
      <c r="Z143" s="150"/>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4">
        <f t="shared" ca="1" si="29"/>
        <v>0</v>
      </c>
      <c r="F144" s="94">
        <f t="shared" ca="1" si="29"/>
        <v>0</v>
      </c>
      <c r="G144" s="94">
        <f t="shared" ca="1" si="29"/>
        <v>0</v>
      </c>
      <c r="H144" s="94">
        <f t="shared" ca="1" si="29"/>
        <v>0</v>
      </c>
      <c r="I144" s="94">
        <f t="shared" ca="1" si="29"/>
        <v>0</v>
      </c>
      <c r="J144" s="94">
        <f t="shared" ca="1" si="29"/>
        <v>0</v>
      </c>
      <c r="K144" s="94">
        <f t="shared" ca="1" si="29"/>
        <v>0</v>
      </c>
      <c r="L144" s="94">
        <f t="shared" ca="1" si="29"/>
        <v>0</v>
      </c>
      <c r="M144" s="94">
        <f t="shared" ca="1" si="29"/>
        <v>0</v>
      </c>
      <c r="N144" s="94">
        <f t="shared" ca="1" si="29"/>
        <v>0</v>
      </c>
      <c r="O144" s="94">
        <f t="shared" ca="1" si="29"/>
        <v>0</v>
      </c>
      <c r="P144" s="94">
        <f t="shared" ca="1" si="29"/>
        <v>0</v>
      </c>
      <c r="Q144" s="94">
        <f t="shared" ca="1" si="29"/>
        <v>0</v>
      </c>
      <c r="R144" s="94">
        <f t="shared" ca="1" si="29"/>
        <v>0</v>
      </c>
      <c r="S144" s="94">
        <f t="shared" ca="1" si="29"/>
        <v>0</v>
      </c>
      <c r="T144" s="94">
        <f t="shared" ca="1" si="29"/>
        <v>0</v>
      </c>
      <c r="U144" s="94">
        <f t="shared" ca="1" si="29"/>
        <v>0</v>
      </c>
      <c r="V144" s="94">
        <f t="shared" ca="1" si="29"/>
        <v>0</v>
      </c>
      <c r="W144" s="94">
        <f t="shared" ca="1" si="29"/>
        <v>0</v>
      </c>
      <c r="X144" s="94">
        <f t="shared" ca="1" si="29"/>
        <v>0</v>
      </c>
      <c r="Y144" s="94">
        <f t="shared" ca="1" si="29"/>
        <v>0</v>
      </c>
      <c r="Z144" s="150"/>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4">
        <f t="shared" ca="1" si="29"/>
        <v>0</v>
      </c>
      <c r="F145" s="94">
        <f t="shared" ca="1" si="29"/>
        <v>0</v>
      </c>
      <c r="G145" s="94">
        <f t="shared" ca="1" si="29"/>
        <v>0</v>
      </c>
      <c r="H145" s="94">
        <f t="shared" ca="1" si="29"/>
        <v>0</v>
      </c>
      <c r="I145" s="94">
        <f t="shared" ca="1" si="29"/>
        <v>0</v>
      </c>
      <c r="J145" s="94">
        <f t="shared" ca="1" si="29"/>
        <v>0</v>
      </c>
      <c r="K145" s="94">
        <f t="shared" ca="1" si="29"/>
        <v>0</v>
      </c>
      <c r="L145" s="94">
        <f t="shared" ca="1" si="29"/>
        <v>0</v>
      </c>
      <c r="M145" s="94">
        <f t="shared" ca="1" si="29"/>
        <v>0</v>
      </c>
      <c r="N145" s="94">
        <f t="shared" ca="1" si="29"/>
        <v>0</v>
      </c>
      <c r="O145" s="94">
        <f t="shared" ca="1" si="29"/>
        <v>0</v>
      </c>
      <c r="P145" s="94">
        <f t="shared" ca="1" si="29"/>
        <v>0</v>
      </c>
      <c r="Q145" s="94">
        <f t="shared" ca="1" si="29"/>
        <v>0</v>
      </c>
      <c r="R145" s="94">
        <f t="shared" ca="1" si="29"/>
        <v>0</v>
      </c>
      <c r="S145" s="94">
        <f t="shared" ca="1" si="29"/>
        <v>0</v>
      </c>
      <c r="T145" s="94">
        <f t="shared" ca="1" si="29"/>
        <v>0</v>
      </c>
      <c r="U145" s="94">
        <f t="shared" ca="1" si="29"/>
        <v>0</v>
      </c>
      <c r="V145" s="94">
        <f t="shared" ca="1" si="29"/>
        <v>0</v>
      </c>
      <c r="W145" s="94">
        <f t="shared" ca="1" si="29"/>
        <v>0</v>
      </c>
      <c r="X145" s="94">
        <f t="shared" ca="1" si="29"/>
        <v>0</v>
      </c>
      <c r="Y145" s="94">
        <f t="shared" ca="1" si="29"/>
        <v>0</v>
      </c>
      <c r="Z145" s="150"/>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4">
        <f t="shared" ca="1" si="29"/>
        <v>0</v>
      </c>
      <c r="F146" s="94">
        <f t="shared" ca="1" si="29"/>
        <v>0</v>
      </c>
      <c r="G146" s="94">
        <f t="shared" ca="1" si="29"/>
        <v>0</v>
      </c>
      <c r="H146" s="94">
        <f t="shared" ca="1" si="29"/>
        <v>0</v>
      </c>
      <c r="I146" s="94">
        <f t="shared" ca="1" si="29"/>
        <v>0</v>
      </c>
      <c r="J146" s="94">
        <f t="shared" ca="1" si="29"/>
        <v>0</v>
      </c>
      <c r="K146" s="94">
        <f t="shared" ca="1" si="29"/>
        <v>0</v>
      </c>
      <c r="L146" s="94">
        <f t="shared" ca="1" si="29"/>
        <v>0</v>
      </c>
      <c r="M146" s="94">
        <f t="shared" ca="1" si="29"/>
        <v>0</v>
      </c>
      <c r="N146" s="94">
        <f t="shared" ca="1" si="29"/>
        <v>0</v>
      </c>
      <c r="O146" s="94">
        <f t="shared" ca="1" si="29"/>
        <v>0</v>
      </c>
      <c r="P146" s="94">
        <f t="shared" ca="1" si="29"/>
        <v>0</v>
      </c>
      <c r="Q146" s="94">
        <f t="shared" ca="1" si="29"/>
        <v>0</v>
      </c>
      <c r="R146" s="94">
        <f t="shared" ca="1" si="29"/>
        <v>0</v>
      </c>
      <c r="S146" s="94">
        <f t="shared" ca="1" si="29"/>
        <v>0</v>
      </c>
      <c r="T146" s="94">
        <f t="shared" ca="1" si="29"/>
        <v>0</v>
      </c>
      <c r="U146" s="94">
        <f t="shared" ca="1" si="29"/>
        <v>0</v>
      </c>
      <c r="V146" s="94">
        <f t="shared" ca="1" si="29"/>
        <v>0</v>
      </c>
      <c r="W146" s="94">
        <f t="shared" ca="1" si="29"/>
        <v>0</v>
      </c>
      <c r="X146" s="94">
        <f t="shared" ca="1" si="29"/>
        <v>0</v>
      </c>
      <c r="Y146" s="94">
        <f t="shared" ca="1" si="29"/>
        <v>0</v>
      </c>
      <c r="Z146" s="150"/>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4">
        <f t="shared" ca="1" si="29"/>
        <v>0</v>
      </c>
      <c r="F147" s="94">
        <f t="shared" ca="1" si="29"/>
        <v>0</v>
      </c>
      <c r="G147" s="94">
        <f t="shared" ca="1" si="29"/>
        <v>0</v>
      </c>
      <c r="H147" s="94">
        <f t="shared" ca="1" si="29"/>
        <v>0</v>
      </c>
      <c r="I147" s="94">
        <f t="shared" ca="1" si="29"/>
        <v>0</v>
      </c>
      <c r="J147" s="94">
        <f t="shared" ca="1" si="29"/>
        <v>0</v>
      </c>
      <c r="K147" s="94">
        <f t="shared" ca="1" si="29"/>
        <v>0</v>
      </c>
      <c r="L147" s="94">
        <f t="shared" ca="1" si="29"/>
        <v>0</v>
      </c>
      <c r="M147" s="94">
        <f t="shared" ca="1" si="29"/>
        <v>0</v>
      </c>
      <c r="N147" s="94">
        <f t="shared" ca="1" si="29"/>
        <v>0</v>
      </c>
      <c r="O147" s="94">
        <f t="shared" ca="1" si="29"/>
        <v>0</v>
      </c>
      <c r="P147" s="94">
        <f t="shared" ca="1" si="29"/>
        <v>0</v>
      </c>
      <c r="Q147" s="94">
        <f t="shared" ca="1" si="29"/>
        <v>0</v>
      </c>
      <c r="R147" s="94">
        <f t="shared" ca="1" si="29"/>
        <v>0</v>
      </c>
      <c r="S147" s="94">
        <f t="shared" ca="1" si="29"/>
        <v>0</v>
      </c>
      <c r="T147" s="94">
        <f t="shared" ca="1" si="29"/>
        <v>0</v>
      </c>
      <c r="U147" s="94">
        <f t="shared" ca="1" si="29"/>
        <v>0</v>
      </c>
      <c r="V147" s="94">
        <f t="shared" ca="1" si="29"/>
        <v>0</v>
      </c>
      <c r="W147" s="94">
        <f t="shared" ca="1" si="29"/>
        <v>0</v>
      </c>
      <c r="X147" s="94">
        <f t="shared" ca="1" si="29"/>
        <v>0</v>
      </c>
      <c r="Y147" s="94">
        <f t="shared" ca="1" si="29"/>
        <v>0</v>
      </c>
      <c r="Z147" s="150"/>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4">
        <f t="shared" ca="1" si="29"/>
        <v>0</v>
      </c>
      <c r="F148" s="94">
        <f t="shared" ca="1" si="29"/>
        <v>0</v>
      </c>
      <c r="G148" s="94">
        <f t="shared" ca="1" si="29"/>
        <v>0</v>
      </c>
      <c r="H148" s="94">
        <f t="shared" ca="1" si="29"/>
        <v>0</v>
      </c>
      <c r="I148" s="94">
        <f t="shared" ca="1" si="29"/>
        <v>0</v>
      </c>
      <c r="J148" s="94">
        <f t="shared" ca="1" si="29"/>
        <v>0</v>
      </c>
      <c r="K148" s="94">
        <f t="shared" ca="1" si="29"/>
        <v>0</v>
      </c>
      <c r="L148" s="94">
        <f t="shared" ca="1" si="29"/>
        <v>0</v>
      </c>
      <c r="M148" s="94">
        <f t="shared" ca="1" si="29"/>
        <v>0</v>
      </c>
      <c r="N148" s="94">
        <f t="shared" ca="1" si="29"/>
        <v>0</v>
      </c>
      <c r="O148" s="94">
        <f t="shared" ca="1" si="29"/>
        <v>0</v>
      </c>
      <c r="P148" s="94">
        <f t="shared" ca="1" si="29"/>
        <v>0</v>
      </c>
      <c r="Q148" s="94">
        <f t="shared" ca="1" si="29"/>
        <v>0</v>
      </c>
      <c r="R148" s="94">
        <f t="shared" ca="1" si="29"/>
        <v>0</v>
      </c>
      <c r="S148" s="94">
        <f t="shared" ca="1" si="29"/>
        <v>0</v>
      </c>
      <c r="T148" s="94">
        <f t="shared" ca="1" si="29"/>
        <v>0</v>
      </c>
      <c r="U148" s="94">
        <f t="shared" ca="1" si="29"/>
        <v>0</v>
      </c>
      <c r="V148" s="94">
        <f t="shared" ca="1" si="29"/>
        <v>0</v>
      </c>
      <c r="W148" s="94">
        <f t="shared" ca="1" si="29"/>
        <v>0</v>
      </c>
      <c r="X148" s="94">
        <f t="shared" ca="1" si="29"/>
        <v>0</v>
      </c>
      <c r="Y148" s="94">
        <f t="shared" ca="1" si="29"/>
        <v>0</v>
      </c>
      <c r="Z148" s="150"/>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4">
        <f t="shared" ca="1" si="29"/>
        <v>0</v>
      </c>
      <c r="F149" s="94">
        <f t="shared" ca="1" si="29"/>
        <v>0</v>
      </c>
      <c r="G149" s="94">
        <f t="shared" ca="1" si="29"/>
        <v>0</v>
      </c>
      <c r="H149" s="94">
        <f t="shared" ref="H149:Y149" ca="1" si="30">H112-H111</f>
        <v>0</v>
      </c>
      <c r="I149" s="94">
        <f t="shared" ca="1" si="30"/>
        <v>0</v>
      </c>
      <c r="J149" s="94">
        <f t="shared" ca="1" si="30"/>
        <v>0</v>
      </c>
      <c r="K149" s="94">
        <f t="shared" ca="1" si="30"/>
        <v>0</v>
      </c>
      <c r="L149" s="94">
        <f t="shared" ca="1" si="30"/>
        <v>0</v>
      </c>
      <c r="M149" s="94">
        <f t="shared" ca="1" si="30"/>
        <v>0</v>
      </c>
      <c r="N149" s="94">
        <f t="shared" ca="1" si="30"/>
        <v>0</v>
      </c>
      <c r="O149" s="94">
        <f t="shared" ca="1" si="30"/>
        <v>0</v>
      </c>
      <c r="P149" s="94">
        <f t="shared" ca="1" si="30"/>
        <v>0</v>
      </c>
      <c r="Q149" s="94">
        <f t="shared" ca="1" si="30"/>
        <v>0</v>
      </c>
      <c r="R149" s="94">
        <f t="shared" ca="1" si="30"/>
        <v>0</v>
      </c>
      <c r="S149" s="94">
        <f t="shared" ca="1" si="30"/>
        <v>0</v>
      </c>
      <c r="T149" s="94">
        <f t="shared" ca="1" si="30"/>
        <v>0</v>
      </c>
      <c r="U149" s="94">
        <f t="shared" ca="1" si="30"/>
        <v>0</v>
      </c>
      <c r="V149" s="94">
        <f t="shared" ca="1" si="30"/>
        <v>0</v>
      </c>
      <c r="W149" s="94">
        <f t="shared" ca="1" si="30"/>
        <v>0</v>
      </c>
      <c r="X149" s="94">
        <f t="shared" ca="1" si="30"/>
        <v>0</v>
      </c>
      <c r="Y149" s="94">
        <f t="shared" ca="1" si="30"/>
        <v>0</v>
      </c>
      <c r="Z149" s="150"/>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4">
        <f t="shared" ref="E150:Y154" ca="1" si="31">E113-E112</f>
        <v>0</v>
      </c>
      <c r="F150" s="94">
        <f t="shared" ca="1" si="31"/>
        <v>0</v>
      </c>
      <c r="G150" s="94">
        <f t="shared" ca="1" si="31"/>
        <v>0</v>
      </c>
      <c r="H150" s="94">
        <f t="shared" ca="1" si="31"/>
        <v>0</v>
      </c>
      <c r="I150" s="94">
        <f t="shared" ca="1" si="31"/>
        <v>0</v>
      </c>
      <c r="J150" s="94">
        <f t="shared" ca="1" si="31"/>
        <v>0</v>
      </c>
      <c r="K150" s="94">
        <f t="shared" ca="1" si="31"/>
        <v>0</v>
      </c>
      <c r="L150" s="94">
        <f t="shared" ca="1" si="31"/>
        <v>0</v>
      </c>
      <c r="M150" s="94">
        <f t="shared" ca="1" si="31"/>
        <v>0</v>
      </c>
      <c r="N150" s="94">
        <f t="shared" ca="1" si="31"/>
        <v>0</v>
      </c>
      <c r="O150" s="94">
        <f t="shared" ca="1" si="31"/>
        <v>0</v>
      </c>
      <c r="P150" s="94">
        <f t="shared" ca="1" si="31"/>
        <v>0</v>
      </c>
      <c r="Q150" s="94">
        <f t="shared" ca="1" si="31"/>
        <v>0</v>
      </c>
      <c r="R150" s="94">
        <f t="shared" ca="1" si="31"/>
        <v>0</v>
      </c>
      <c r="S150" s="94">
        <f t="shared" ca="1" si="31"/>
        <v>0</v>
      </c>
      <c r="T150" s="94">
        <f t="shared" ca="1" si="31"/>
        <v>0</v>
      </c>
      <c r="U150" s="94">
        <f t="shared" ca="1" si="31"/>
        <v>0</v>
      </c>
      <c r="V150" s="94">
        <f t="shared" ca="1" si="31"/>
        <v>0</v>
      </c>
      <c r="W150" s="94">
        <f t="shared" ca="1" si="31"/>
        <v>0</v>
      </c>
      <c r="X150" s="94">
        <f t="shared" ca="1" si="31"/>
        <v>0</v>
      </c>
      <c r="Y150" s="94">
        <f t="shared" ca="1" si="31"/>
        <v>0</v>
      </c>
      <c r="Z150" s="150"/>
    </row>
    <row r="151" spans="3:79">
      <c r="C151" s="20" t="s">
        <v>350</v>
      </c>
      <c r="E151" s="94">
        <f t="shared" ca="1" si="31"/>
        <v>0</v>
      </c>
      <c r="F151" s="94">
        <f t="shared" ca="1" si="31"/>
        <v>0</v>
      </c>
      <c r="G151" s="94">
        <f t="shared" ca="1" si="31"/>
        <v>0</v>
      </c>
      <c r="H151" s="94">
        <f t="shared" ca="1" si="31"/>
        <v>0</v>
      </c>
      <c r="I151" s="94">
        <f t="shared" ca="1" si="31"/>
        <v>0</v>
      </c>
      <c r="J151" s="94">
        <f t="shared" ca="1" si="31"/>
        <v>0</v>
      </c>
      <c r="K151" s="94">
        <f t="shared" ca="1" si="31"/>
        <v>0</v>
      </c>
      <c r="L151" s="94">
        <f t="shared" ca="1" si="31"/>
        <v>0</v>
      </c>
      <c r="M151" s="94">
        <f t="shared" ca="1" si="31"/>
        <v>0</v>
      </c>
      <c r="N151" s="94">
        <f t="shared" ca="1" si="31"/>
        <v>0</v>
      </c>
      <c r="O151" s="94">
        <f t="shared" ca="1" si="31"/>
        <v>0</v>
      </c>
      <c r="P151" s="94">
        <f t="shared" ca="1" si="31"/>
        <v>0</v>
      </c>
      <c r="Q151" s="94">
        <f t="shared" ca="1" si="31"/>
        <v>0</v>
      </c>
      <c r="R151" s="94">
        <f t="shared" ca="1" si="31"/>
        <v>0</v>
      </c>
      <c r="S151" s="94">
        <f t="shared" ca="1" si="31"/>
        <v>0</v>
      </c>
      <c r="T151" s="94">
        <f t="shared" ca="1" si="31"/>
        <v>0</v>
      </c>
      <c r="U151" s="94">
        <f t="shared" ca="1" si="31"/>
        <v>0</v>
      </c>
      <c r="V151" s="94">
        <f t="shared" ca="1" si="31"/>
        <v>0</v>
      </c>
      <c r="W151" s="94">
        <f t="shared" ca="1" si="31"/>
        <v>0</v>
      </c>
      <c r="X151" s="94">
        <f t="shared" ca="1" si="31"/>
        <v>0</v>
      </c>
      <c r="Y151" s="94">
        <f t="shared" ca="1" si="31"/>
        <v>0</v>
      </c>
      <c r="Z151" s="150"/>
    </row>
    <row r="152" spans="3:79">
      <c r="C152" s="20" t="s">
        <v>353</v>
      </c>
      <c r="E152" s="94">
        <f t="shared" ca="1" si="31"/>
        <v>0</v>
      </c>
      <c r="F152" s="94">
        <f t="shared" ca="1" si="31"/>
        <v>0</v>
      </c>
      <c r="G152" s="94">
        <f t="shared" ca="1" si="31"/>
        <v>0</v>
      </c>
      <c r="H152" s="94">
        <f t="shared" ca="1" si="31"/>
        <v>0</v>
      </c>
      <c r="I152" s="94">
        <f t="shared" ca="1" si="31"/>
        <v>0</v>
      </c>
      <c r="J152" s="94">
        <f t="shared" ca="1" si="31"/>
        <v>0</v>
      </c>
      <c r="K152" s="94">
        <f t="shared" ca="1" si="31"/>
        <v>0</v>
      </c>
      <c r="L152" s="94">
        <f t="shared" ca="1" si="31"/>
        <v>0</v>
      </c>
      <c r="M152" s="94">
        <f t="shared" ca="1" si="31"/>
        <v>0</v>
      </c>
      <c r="N152" s="94">
        <f t="shared" ca="1" si="31"/>
        <v>0</v>
      </c>
      <c r="O152" s="94">
        <f t="shared" ca="1" si="31"/>
        <v>0</v>
      </c>
      <c r="P152" s="94">
        <f t="shared" ca="1" si="31"/>
        <v>0</v>
      </c>
      <c r="Q152" s="94">
        <f t="shared" ca="1" si="31"/>
        <v>0</v>
      </c>
      <c r="R152" s="94">
        <f t="shared" ca="1" si="31"/>
        <v>0</v>
      </c>
      <c r="S152" s="94">
        <f t="shared" ca="1" si="31"/>
        <v>0</v>
      </c>
      <c r="T152" s="94">
        <f t="shared" ca="1" si="31"/>
        <v>0</v>
      </c>
      <c r="U152" s="94">
        <f t="shared" ca="1" si="31"/>
        <v>0</v>
      </c>
      <c r="V152" s="94">
        <f t="shared" ca="1" si="31"/>
        <v>0</v>
      </c>
      <c r="W152" s="94">
        <f t="shared" ca="1" si="31"/>
        <v>0</v>
      </c>
      <c r="X152" s="94">
        <f t="shared" ca="1" si="31"/>
        <v>0</v>
      </c>
      <c r="Y152" s="94">
        <f t="shared" ca="1" si="31"/>
        <v>0</v>
      </c>
      <c r="Z152" s="150"/>
    </row>
    <row r="153" spans="3:79">
      <c r="C153" s="20" t="s">
        <v>356</v>
      </c>
      <c r="E153" s="94">
        <f t="shared" ca="1" si="31"/>
        <v>0</v>
      </c>
      <c r="F153" s="94">
        <f t="shared" ca="1" si="31"/>
        <v>0</v>
      </c>
      <c r="G153" s="94">
        <f t="shared" ca="1" si="31"/>
        <v>0</v>
      </c>
      <c r="H153" s="94">
        <f t="shared" ca="1" si="31"/>
        <v>0</v>
      </c>
      <c r="I153" s="94">
        <f t="shared" ca="1" si="31"/>
        <v>0</v>
      </c>
      <c r="J153" s="94">
        <f t="shared" ca="1" si="31"/>
        <v>0</v>
      </c>
      <c r="K153" s="94">
        <f t="shared" ca="1" si="31"/>
        <v>0</v>
      </c>
      <c r="L153" s="94">
        <f t="shared" ca="1" si="31"/>
        <v>0</v>
      </c>
      <c r="M153" s="94">
        <f t="shared" ca="1" si="31"/>
        <v>0</v>
      </c>
      <c r="N153" s="94">
        <f t="shared" ca="1" si="31"/>
        <v>0</v>
      </c>
      <c r="O153" s="94">
        <f t="shared" ca="1" si="31"/>
        <v>0</v>
      </c>
      <c r="P153" s="94">
        <f t="shared" ca="1" si="31"/>
        <v>0</v>
      </c>
      <c r="Q153" s="94">
        <f t="shared" ca="1" si="31"/>
        <v>0</v>
      </c>
      <c r="R153" s="94">
        <f t="shared" ca="1" si="31"/>
        <v>0</v>
      </c>
      <c r="S153" s="94">
        <f t="shared" ca="1" si="31"/>
        <v>0</v>
      </c>
      <c r="T153" s="94">
        <f t="shared" ca="1" si="31"/>
        <v>0</v>
      </c>
      <c r="U153" s="94">
        <f t="shared" ca="1" si="31"/>
        <v>0</v>
      </c>
      <c r="V153" s="94">
        <f t="shared" ca="1" si="31"/>
        <v>0</v>
      </c>
      <c r="W153" s="94">
        <f t="shared" ca="1" si="31"/>
        <v>0</v>
      </c>
      <c r="X153" s="94">
        <f t="shared" ca="1" si="31"/>
        <v>0</v>
      </c>
      <c r="Y153" s="94">
        <f t="shared" ca="1" si="31"/>
        <v>0</v>
      </c>
      <c r="Z153" s="150"/>
    </row>
    <row r="154" spans="3:79">
      <c r="C154" s="20" t="s">
        <v>359</v>
      </c>
      <c r="E154" s="94">
        <f t="shared" ca="1" si="31"/>
        <v>0</v>
      </c>
      <c r="F154" s="94">
        <f t="shared" ca="1" si="31"/>
        <v>0</v>
      </c>
      <c r="G154" s="94">
        <f t="shared" ca="1" si="31"/>
        <v>0</v>
      </c>
      <c r="H154" s="94">
        <f t="shared" ca="1" si="31"/>
        <v>0</v>
      </c>
      <c r="I154" s="94">
        <f t="shared" ca="1" si="31"/>
        <v>0</v>
      </c>
      <c r="J154" s="94">
        <f t="shared" ca="1" si="31"/>
        <v>0</v>
      </c>
      <c r="K154" s="94">
        <f t="shared" ca="1" si="31"/>
        <v>0</v>
      </c>
      <c r="L154" s="94">
        <f t="shared" ca="1" si="31"/>
        <v>0</v>
      </c>
      <c r="M154" s="94">
        <f t="shared" ca="1" si="31"/>
        <v>0</v>
      </c>
      <c r="N154" s="94">
        <f t="shared" ca="1" si="31"/>
        <v>0</v>
      </c>
      <c r="O154" s="94">
        <f t="shared" ca="1" si="31"/>
        <v>0</v>
      </c>
      <c r="P154" s="94">
        <f t="shared" ca="1" si="31"/>
        <v>0</v>
      </c>
      <c r="Q154" s="94">
        <f t="shared" ca="1" si="31"/>
        <v>0</v>
      </c>
      <c r="R154" s="94">
        <f t="shared" ca="1" si="31"/>
        <v>0</v>
      </c>
      <c r="S154" s="94">
        <f t="shared" ca="1" si="31"/>
        <v>0</v>
      </c>
      <c r="T154" s="94">
        <f t="shared" ca="1" si="31"/>
        <v>0</v>
      </c>
      <c r="U154" s="94">
        <f t="shared" ca="1" si="31"/>
        <v>0</v>
      </c>
      <c r="V154" s="94">
        <f t="shared" ca="1" si="31"/>
        <v>0</v>
      </c>
      <c r="W154" s="94">
        <f t="shared" ca="1" si="31"/>
        <v>0</v>
      </c>
      <c r="X154" s="94">
        <f t="shared" ca="1" si="31"/>
        <v>0</v>
      </c>
      <c r="Y154" s="94">
        <f t="shared" ca="1" si="31"/>
        <v>0</v>
      </c>
      <c r="Z154" s="150"/>
    </row>
    <row r="155" spans="3:79">
      <c r="E155" s="46"/>
      <c r="Z155" s="151"/>
    </row>
    <row r="156" spans="3:79" ht="15">
      <c r="C156" s="95" t="s">
        <v>72</v>
      </c>
      <c r="D156" s="96"/>
      <c r="E156" s="96">
        <f t="shared" ref="E156:X156" ca="1" si="32">SUM(E123:E154)</f>
        <v>0.35495021465334781</v>
      </c>
      <c r="F156" s="96">
        <f t="shared" ca="1" si="32"/>
        <v>0.55562055014662337</v>
      </c>
      <c r="G156" s="96">
        <f t="shared" ca="1" si="32"/>
        <v>1.1066071938919473</v>
      </c>
      <c r="H156" s="96">
        <f t="shared" ca="1" si="32"/>
        <v>1.9284925342058232</v>
      </c>
      <c r="I156" s="96">
        <f t="shared" ca="1" si="32"/>
        <v>2.9873846095415137</v>
      </c>
      <c r="J156" s="96">
        <f t="shared" ca="1" si="32"/>
        <v>4.1649332877737866</v>
      </c>
      <c r="K156" s="96">
        <f t="shared" ca="1" si="32"/>
        <v>5.2787791691931147</v>
      </c>
      <c r="L156" s="96">
        <f t="shared" ca="1" si="32"/>
        <v>6.1329806476794912</v>
      </c>
      <c r="M156" s="96">
        <f t="shared" ca="1" si="32"/>
        <v>6.5773174093375673</v>
      </c>
      <c r="N156" s="96">
        <f t="shared" ca="1" si="32"/>
        <v>6.5500185888659113</v>
      </c>
      <c r="O156" s="96">
        <f t="shared" ca="1" si="32"/>
        <v>6.0879944293128387</v>
      </c>
      <c r="P156" s="96">
        <f t="shared" ca="1" si="32"/>
        <v>5.304915106769438</v>
      </c>
      <c r="Q156" s="96">
        <f t="shared" ca="1" si="32"/>
        <v>4.3506574450560045</v>
      </c>
      <c r="R156" s="96">
        <f t="shared" ca="1" si="32"/>
        <v>3.3698374487350695</v>
      </c>
      <c r="S156" s="96">
        <f t="shared" ca="1" si="32"/>
        <v>2.4727665081097636</v>
      </c>
      <c r="T156" s="96">
        <f t="shared" ca="1" si="32"/>
        <v>1.723780884282476</v>
      </c>
      <c r="U156" s="96">
        <f t="shared" ca="1" si="32"/>
        <v>1.1444396496376013</v>
      </c>
      <c r="V156" s="96">
        <f t="shared" ca="1" si="32"/>
        <v>0.7252730257206611</v>
      </c>
      <c r="W156" s="96">
        <f t="shared" ca="1" si="32"/>
        <v>0.43964908852326934</v>
      </c>
      <c r="X156" s="96">
        <f t="shared" ca="1" si="32"/>
        <v>0.25540453036380267</v>
      </c>
      <c r="Y156" s="96"/>
      <c r="Z156" s="152"/>
    </row>
    <row r="157" spans="3:79" ht="15">
      <c r="C157" s="95" t="s">
        <v>73</v>
      </c>
      <c r="D157" s="96"/>
      <c r="E157" s="96">
        <f t="shared" ref="E157:X157" ca="1" si="33">D157+E156</f>
        <v>0.35495021465334781</v>
      </c>
      <c r="F157" s="96">
        <f t="shared" ca="1" si="33"/>
        <v>0.91057076479997123</v>
      </c>
      <c r="G157" s="96">
        <f t="shared" ca="1" si="33"/>
        <v>2.0171779586919185</v>
      </c>
      <c r="H157" s="96">
        <f t="shared" ca="1" si="33"/>
        <v>3.945670492897742</v>
      </c>
      <c r="I157" s="96">
        <f t="shared" ca="1" si="33"/>
        <v>6.9330551024392557</v>
      </c>
      <c r="J157" s="96">
        <f t="shared" ca="1" si="33"/>
        <v>11.097988390213043</v>
      </c>
      <c r="K157" s="96">
        <f t="shared" ca="1" si="33"/>
        <v>16.376767559406158</v>
      </c>
      <c r="L157" s="96">
        <f t="shared" ca="1" si="33"/>
        <v>22.50974820708565</v>
      </c>
      <c r="M157" s="96">
        <f t="shared" ca="1" si="33"/>
        <v>29.087065616423217</v>
      </c>
      <c r="N157" s="96">
        <f t="shared" ca="1" si="33"/>
        <v>35.637084205289128</v>
      </c>
      <c r="O157" s="96">
        <f t="shared" ca="1" si="33"/>
        <v>41.725078634601964</v>
      </c>
      <c r="P157" s="96">
        <f t="shared" ca="1" si="33"/>
        <v>47.029993741371399</v>
      </c>
      <c r="Q157" s="96">
        <f t="shared" ca="1" si="33"/>
        <v>51.3806511864274</v>
      </c>
      <c r="R157" s="96">
        <f t="shared" ca="1" si="33"/>
        <v>54.750488635162469</v>
      </c>
      <c r="S157" s="96">
        <f t="shared" ca="1" si="33"/>
        <v>57.223255143272233</v>
      </c>
      <c r="T157" s="96">
        <f t="shared" ca="1" si="33"/>
        <v>58.947036027554709</v>
      </c>
      <c r="U157" s="96">
        <f t="shared" ca="1" si="33"/>
        <v>60.091475677192314</v>
      </c>
      <c r="V157" s="96">
        <f t="shared" ca="1" si="33"/>
        <v>60.816748702912975</v>
      </c>
      <c r="W157" s="96">
        <f t="shared" ca="1" si="33"/>
        <v>61.256397791436243</v>
      </c>
      <c r="X157" s="96">
        <f t="shared" ca="1" si="33"/>
        <v>61.511802321800047</v>
      </c>
      <c r="Y157" s="96">
        <f ca="1">SUM(Y123:Y154)</f>
        <v>59.290369519767339</v>
      </c>
      <c r="Z157" s="152"/>
      <c r="AA157" s="20">
        <f ca="1">(Y157-X157)/Y157</f>
        <v>-3.746700889243211E-2</v>
      </c>
    </row>
    <row r="159" spans="3:79">
      <c r="C159" s="153" t="s">
        <v>407</v>
      </c>
      <c r="D159" s="154" t="str">
        <f>D35</f>
        <v>Retro3Slow</v>
      </c>
      <c r="E159" s="44">
        <f>E35</f>
        <v>5.5320496977002724E-3</v>
      </c>
      <c r="F159" s="44">
        <f t="shared" ref="F159:X159" si="34">F35</f>
        <v>8.6958686465615706E-3</v>
      </c>
      <c r="G159" s="44">
        <f t="shared" si="34"/>
        <v>1.7391737293123145E-2</v>
      </c>
      <c r="H159" s="44">
        <f t="shared" si="34"/>
        <v>3.0435540262965514E-2</v>
      </c>
      <c r="I159" s="44">
        <f t="shared" si="34"/>
        <v>4.7344173742390784E-2</v>
      </c>
      <c r="J159" s="44">
        <f t="shared" si="34"/>
        <v>6.6281843239347063E-2</v>
      </c>
      <c r="K159" s="44">
        <f t="shared" si="34"/>
        <v>8.4358709577350838E-2</v>
      </c>
      <c r="L159" s="44">
        <f t="shared" si="34"/>
        <v>9.8418494506909315E-2</v>
      </c>
      <c r="M159" s="44">
        <f t="shared" si="34"/>
        <v>0.10598914793051767</v>
      </c>
      <c r="N159" s="44">
        <f t="shared" si="34"/>
        <v>0.10598914793051767</v>
      </c>
      <c r="O159" s="44">
        <f t="shared" si="34"/>
        <v>9.8923204735149928E-2</v>
      </c>
      <c r="P159" s="44">
        <f t="shared" si="34"/>
        <v>8.655780414325609E-2</v>
      </c>
      <c r="Q159" s="44">
        <f t="shared" si="34"/>
        <v>7.1282897529740263E-2</v>
      </c>
      <c r="R159" s="44">
        <f t="shared" si="34"/>
        <v>5.5442253634242489E-2</v>
      </c>
      <c r="S159" s="44">
        <f t="shared" si="34"/>
        <v>4.0852186888389319E-2</v>
      </c>
      <c r="T159" s="44">
        <f t="shared" si="34"/>
        <v>2.8596530821872412E-2</v>
      </c>
      <c r="U159" s="44">
        <f t="shared" si="34"/>
        <v>1.9064353881248275E-2</v>
      </c>
      <c r="V159" s="44">
        <f t="shared" si="34"/>
        <v>1.2131861560794377E-2</v>
      </c>
      <c r="W159" s="44">
        <f t="shared" si="34"/>
        <v>7.3846113848314854E-3</v>
      </c>
      <c r="X159" s="44">
        <f t="shared" si="34"/>
        <v>4.3076899744848296E-3</v>
      </c>
    </row>
  </sheetData>
  <mergeCells count="1">
    <mergeCell ref="B1:S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462</v>
      </c>
      <c r="B4" s="20"/>
      <c r="C4" s="45">
        <v>4.3122963133707319</v>
      </c>
      <c r="D4" s="45">
        <v>3.8231780167264038</v>
      </c>
      <c r="E4" s="45">
        <v>0.7646356033452808</v>
      </c>
      <c r="F4" s="45">
        <v>4.5878136200716844</v>
      </c>
      <c r="G4" s="45">
        <v>4.8532122954417396</v>
      </c>
      <c r="H4" s="45">
        <v>3.4143317042967607</v>
      </c>
      <c r="I4" s="45">
        <v>9319.6859379113012</v>
      </c>
      <c r="J4" s="45">
        <v>35.83661313305096</v>
      </c>
      <c r="K4" s="45">
        <v>62.530520975656692</v>
      </c>
      <c r="L4" s="81">
        <v>0.70351995677246348</v>
      </c>
      <c r="M4" s="45">
        <v>4.0966909304689068E-2</v>
      </c>
      <c r="N4" s="45">
        <v>1.5403925276420553E-3</v>
      </c>
      <c r="O4" s="45">
        <v>0.52957918178796515</v>
      </c>
      <c r="P4" s="45">
        <v>0.34791737564027697</v>
      </c>
      <c r="Q4" s="45">
        <v>0.25773155954303562</v>
      </c>
      <c r="R4" s="45">
        <v>0.17827723720392794</v>
      </c>
      <c r="S4" s="45">
        <v>8.7634468812687591E-2</v>
      </c>
      <c r="T4" s="45">
        <v>5.8595498726719451E-2</v>
      </c>
      <c r="U4" s="45">
        <v>4.729760318106277E-2</v>
      </c>
      <c r="V4" s="45">
        <v>4.8582532793503601E-2</v>
      </c>
      <c r="W4" s="45">
        <v>4.6746646890532671E-2</v>
      </c>
      <c r="X4" s="45">
        <v>8.3579215886448996E-2</v>
      </c>
      <c r="Y4" s="45">
        <v>0.18734995752441971</v>
      </c>
      <c r="Z4" s="45">
        <v>0.48351635041743002</v>
      </c>
      <c r="AA4" s="45"/>
      <c r="AB4" s="45">
        <v>0.41490417048294342</v>
      </c>
      <c r="AC4" s="45">
        <v>0.26232971300100077</v>
      </c>
      <c r="AD4" s="45">
        <v>0.22698939458683781</v>
      </c>
      <c r="AE4" s="45">
        <v>0.21066880467452026</v>
      </c>
      <c r="AF4" s="45">
        <v>0.10976779686158578</v>
      </c>
      <c r="AG4" s="45">
        <v>4.8885304404638535E-2</v>
      </c>
      <c r="AH4" s="45">
        <v>4.0204608941116195E-2</v>
      </c>
      <c r="AI4" s="45">
        <v>3.3568991848748099E-2</v>
      </c>
      <c r="AJ4" s="45">
        <v>4.0593391778953519E-2</v>
      </c>
      <c r="AK4" s="45">
        <v>5.9291779107953212E-2</v>
      </c>
      <c r="AL4" s="45">
        <v>0.14480935713144655</v>
      </c>
      <c r="AM4" s="40">
        <v>0.36347537214297637</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463</v>
      </c>
      <c r="B5" s="20"/>
      <c r="C5" s="45">
        <v>4.3122963133707319</v>
      </c>
      <c r="D5" s="45">
        <v>3.8231780167264038</v>
      </c>
      <c r="E5" s="45">
        <v>0.7646356033452808</v>
      </c>
      <c r="F5" s="45">
        <v>4.5878136200716844</v>
      </c>
      <c r="G5" s="45">
        <v>4.8532122954417396</v>
      </c>
      <c r="H5" s="45">
        <v>3.4143317042967607</v>
      </c>
      <c r="I5" s="45">
        <v>9319.6859379113012</v>
      </c>
      <c r="J5" s="45">
        <v>35.83661313305096</v>
      </c>
      <c r="K5" s="45">
        <v>62.530520975656692</v>
      </c>
      <c r="L5" s="81">
        <v>0.70351995677246348</v>
      </c>
      <c r="M5" s="45">
        <v>4.0966909304689068E-2</v>
      </c>
      <c r="N5" s="45">
        <v>1.5403925276420553E-3</v>
      </c>
      <c r="O5" s="45">
        <v>0.52957918178796515</v>
      </c>
      <c r="P5" s="45">
        <v>0.34791737564027697</v>
      </c>
      <c r="Q5" s="45">
        <v>0.25773155954303562</v>
      </c>
      <c r="R5" s="45">
        <v>0.17827723720392794</v>
      </c>
      <c r="S5" s="45">
        <v>8.7634468812687591E-2</v>
      </c>
      <c r="T5" s="45">
        <v>5.8595498726719451E-2</v>
      </c>
      <c r="U5" s="45">
        <v>4.729760318106277E-2</v>
      </c>
      <c r="V5" s="45">
        <v>4.8582532793503601E-2</v>
      </c>
      <c r="W5" s="45">
        <v>4.6746646890532671E-2</v>
      </c>
      <c r="X5" s="45">
        <v>8.3579215886448996E-2</v>
      </c>
      <c r="Y5" s="45">
        <v>0.18734995752441971</v>
      </c>
      <c r="Z5" s="45">
        <v>0.48351635041743002</v>
      </c>
      <c r="AA5" s="45"/>
      <c r="AB5" s="45">
        <v>0.41490417048294342</v>
      </c>
      <c r="AC5" s="45">
        <v>0.26232971300100077</v>
      </c>
      <c r="AD5" s="45">
        <v>0.22698939458683781</v>
      </c>
      <c r="AE5" s="45">
        <v>0.21066880467452026</v>
      </c>
      <c r="AF5" s="45">
        <v>0.10976779686158578</v>
      </c>
      <c r="AG5" s="45">
        <v>4.8885304404638535E-2</v>
      </c>
      <c r="AH5" s="45">
        <v>4.0204608941116195E-2</v>
      </c>
      <c r="AI5" s="45">
        <v>3.3568991848748099E-2</v>
      </c>
      <c r="AJ5" s="45">
        <v>4.0593391778953519E-2</v>
      </c>
      <c r="AK5" s="45">
        <v>5.9291779107953212E-2</v>
      </c>
      <c r="AL5" s="45">
        <v>0.14480935713144655</v>
      </c>
      <c r="AM5" s="40">
        <v>0.36347537214297637</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464</v>
      </c>
      <c r="B6" s="20"/>
      <c r="C6" s="45">
        <v>4.3122963133707319</v>
      </c>
      <c r="D6" s="45">
        <v>3.8231780167264038</v>
      </c>
      <c r="E6" s="45">
        <v>0.7646356033452808</v>
      </c>
      <c r="F6" s="45">
        <v>4.5878136200716844</v>
      </c>
      <c r="G6" s="45">
        <v>4.8532122954417396</v>
      </c>
      <c r="H6" s="45">
        <v>3.4143317042967607</v>
      </c>
      <c r="I6" s="45">
        <v>9319.6859379113012</v>
      </c>
      <c r="J6" s="45">
        <v>35.83661313305096</v>
      </c>
      <c r="K6" s="45">
        <v>62.530520975656692</v>
      </c>
      <c r="L6" s="81">
        <v>0.70351995677246348</v>
      </c>
      <c r="M6" s="45">
        <v>4.0966909304689068E-2</v>
      </c>
      <c r="N6" s="45">
        <v>1.5403925276420553E-3</v>
      </c>
      <c r="O6" s="45">
        <v>0.52957918178796515</v>
      </c>
      <c r="P6" s="45">
        <v>0.34791737564027697</v>
      </c>
      <c r="Q6" s="45">
        <v>0.25773155954303562</v>
      </c>
      <c r="R6" s="45">
        <v>0.17827723720392794</v>
      </c>
      <c r="S6" s="45">
        <v>8.7634468812687591E-2</v>
      </c>
      <c r="T6" s="45">
        <v>5.8595498726719451E-2</v>
      </c>
      <c r="U6" s="45">
        <v>4.729760318106277E-2</v>
      </c>
      <c r="V6" s="45">
        <v>4.8582532793503601E-2</v>
      </c>
      <c r="W6" s="45">
        <v>4.6746646890532671E-2</v>
      </c>
      <c r="X6" s="45">
        <v>8.3579215886448996E-2</v>
      </c>
      <c r="Y6" s="45">
        <v>0.18734995752441971</v>
      </c>
      <c r="Z6" s="45">
        <v>0.48351635041743002</v>
      </c>
      <c r="AA6" s="45"/>
      <c r="AB6" s="45">
        <v>0.41490417048294342</v>
      </c>
      <c r="AC6" s="45">
        <v>0.26232971300100077</v>
      </c>
      <c r="AD6" s="45">
        <v>0.22698939458683781</v>
      </c>
      <c r="AE6" s="45">
        <v>0.21066880467452026</v>
      </c>
      <c r="AF6" s="45">
        <v>0.10976779686158578</v>
      </c>
      <c r="AG6" s="45">
        <v>4.8885304404638535E-2</v>
      </c>
      <c r="AH6" s="45">
        <v>4.0204608941116195E-2</v>
      </c>
      <c r="AI6" s="45">
        <v>3.3568991848748099E-2</v>
      </c>
      <c r="AJ6" s="45">
        <v>4.0593391778953519E-2</v>
      </c>
      <c r="AK6" s="45">
        <v>5.9291779107953212E-2</v>
      </c>
      <c r="AL6" s="45">
        <v>0.14480935713144655</v>
      </c>
      <c r="AM6" s="40">
        <v>0.36347537214297637</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465</v>
      </c>
      <c r="B7" s="20"/>
      <c r="C7" s="45">
        <v>4.3122963133707319</v>
      </c>
      <c r="D7" s="45">
        <v>3.8231780167264038</v>
      </c>
      <c r="E7" s="45">
        <v>0.7646356033452808</v>
      </c>
      <c r="F7" s="45">
        <v>4.5878136200716844</v>
      </c>
      <c r="G7" s="45">
        <v>4.8532122954417396</v>
      </c>
      <c r="H7" s="45">
        <v>3.4143317042967607</v>
      </c>
      <c r="I7" s="45">
        <v>9319.6859379113012</v>
      </c>
      <c r="J7" s="45">
        <v>35.83661313305096</v>
      </c>
      <c r="K7" s="45">
        <v>62.530520975656692</v>
      </c>
      <c r="L7" s="81">
        <v>0.70351995677246348</v>
      </c>
      <c r="M7" s="45">
        <v>4.0966909304689068E-2</v>
      </c>
      <c r="N7" s="45">
        <v>1.5403925276420553E-3</v>
      </c>
      <c r="O7" s="45">
        <v>0.52957918178796515</v>
      </c>
      <c r="P7" s="45">
        <v>0.34791737564027697</v>
      </c>
      <c r="Q7" s="45">
        <v>0.25773155954303562</v>
      </c>
      <c r="R7" s="45">
        <v>0.17827723720392794</v>
      </c>
      <c r="S7" s="45">
        <v>8.7634468812687591E-2</v>
      </c>
      <c r="T7" s="45">
        <v>5.8595498726719451E-2</v>
      </c>
      <c r="U7" s="45">
        <v>4.729760318106277E-2</v>
      </c>
      <c r="V7" s="45">
        <v>4.8582532793503601E-2</v>
      </c>
      <c r="W7" s="45">
        <v>4.6746646890532671E-2</v>
      </c>
      <c r="X7" s="45">
        <v>8.3579215886448996E-2</v>
      </c>
      <c r="Y7" s="45">
        <v>0.18734995752441971</v>
      </c>
      <c r="Z7" s="45">
        <v>0.48351635041743002</v>
      </c>
      <c r="AA7" s="45"/>
      <c r="AB7" s="45">
        <v>0.41490417048294342</v>
      </c>
      <c r="AC7" s="45">
        <v>0.26232971300100077</v>
      </c>
      <c r="AD7" s="45">
        <v>0.22698939458683781</v>
      </c>
      <c r="AE7" s="45">
        <v>0.21066880467452026</v>
      </c>
      <c r="AF7" s="45">
        <v>0.10976779686158578</v>
      </c>
      <c r="AG7" s="45">
        <v>4.8885304404638535E-2</v>
      </c>
      <c r="AH7" s="45">
        <v>4.0204608941116195E-2</v>
      </c>
      <c r="AI7" s="45">
        <v>3.3568991848748099E-2</v>
      </c>
      <c r="AJ7" s="45">
        <v>4.0593391778953519E-2</v>
      </c>
      <c r="AK7" s="45">
        <v>5.9291779107953212E-2</v>
      </c>
      <c r="AL7" s="45">
        <v>0.14480935713144655</v>
      </c>
      <c r="AM7" s="40">
        <v>0.36347537214297637</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466</v>
      </c>
      <c r="B8" s="20"/>
      <c r="C8" s="45">
        <v>4.3122963133707319</v>
      </c>
      <c r="D8" s="45">
        <v>3.8231780167264038</v>
      </c>
      <c r="E8" s="45">
        <v>0.7646356033452808</v>
      </c>
      <c r="F8" s="45">
        <v>4.5878136200716844</v>
      </c>
      <c r="G8" s="45">
        <v>4.8532122954417396</v>
      </c>
      <c r="H8" s="45">
        <v>3.4143317042967607</v>
      </c>
      <c r="I8" s="45">
        <v>9319.6859379113012</v>
      </c>
      <c r="J8" s="45">
        <v>35.83661313305096</v>
      </c>
      <c r="K8" s="45">
        <v>62.530520975656692</v>
      </c>
      <c r="L8" s="81">
        <v>0.70351995677246348</v>
      </c>
      <c r="M8" s="45">
        <v>4.0966909304689068E-2</v>
      </c>
      <c r="N8" s="45">
        <v>1.5403925276420553E-3</v>
      </c>
      <c r="O8" s="45">
        <v>0.52957918178796515</v>
      </c>
      <c r="P8" s="45">
        <v>0.34791737564027697</v>
      </c>
      <c r="Q8" s="45">
        <v>0.25773155954303562</v>
      </c>
      <c r="R8" s="45">
        <v>0.17827723720392794</v>
      </c>
      <c r="S8" s="45">
        <v>8.7634468812687591E-2</v>
      </c>
      <c r="T8" s="45">
        <v>5.8595498726719451E-2</v>
      </c>
      <c r="U8" s="45">
        <v>4.729760318106277E-2</v>
      </c>
      <c r="V8" s="45">
        <v>4.8582532793503601E-2</v>
      </c>
      <c r="W8" s="45">
        <v>4.6746646890532671E-2</v>
      </c>
      <c r="X8" s="45">
        <v>8.3579215886448996E-2</v>
      </c>
      <c r="Y8" s="45">
        <v>0.18734995752441971</v>
      </c>
      <c r="Z8" s="45">
        <v>0.48351635041743002</v>
      </c>
      <c r="AA8" s="45"/>
      <c r="AB8" s="45">
        <v>0.41490417048294342</v>
      </c>
      <c r="AC8" s="45">
        <v>0.26232971300100077</v>
      </c>
      <c r="AD8" s="45">
        <v>0.22698939458683781</v>
      </c>
      <c r="AE8" s="45">
        <v>0.21066880467452026</v>
      </c>
      <c r="AF8" s="45">
        <v>0.10976779686158578</v>
      </c>
      <c r="AG8" s="45">
        <v>4.8885304404638535E-2</v>
      </c>
      <c r="AH8" s="45">
        <v>4.0204608941116195E-2</v>
      </c>
      <c r="AI8" s="45">
        <v>3.3568991848748099E-2</v>
      </c>
      <c r="AJ8" s="45">
        <v>4.0593391778953519E-2</v>
      </c>
      <c r="AK8" s="45">
        <v>5.9291779107953212E-2</v>
      </c>
      <c r="AL8" s="45">
        <v>0.14480935713144655</v>
      </c>
      <c r="AM8" s="40">
        <v>0.36347537214297637</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467</v>
      </c>
      <c r="B9" s="20"/>
      <c r="C9" s="45">
        <v>4.3122963133707319</v>
      </c>
      <c r="D9" s="45">
        <v>3.8231780167264038</v>
      </c>
      <c r="E9" s="45">
        <v>0.7646356033452808</v>
      </c>
      <c r="F9" s="45">
        <v>4.5878136200716844</v>
      </c>
      <c r="G9" s="45">
        <v>4.8532122954417396</v>
      </c>
      <c r="H9" s="45">
        <v>3.4143317042967607</v>
      </c>
      <c r="I9" s="45">
        <v>9319.6859379113012</v>
      </c>
      <c r="J9" s="45">
        <v>35.83661313305096</v>
      </c>
      <c r="K9" s="45">
        <v>62.530520975656692</v>
      </c>
      <c r="L9" s="81">
        <v>0.70351995677246348</v>
      </c>
      <c r="M9" s="45">
        <v>4.0966909304689068E-2</v>
      </c>
      <c r="N9" s="45">
        <v>1.5403925276420553E-3</v>
      </c>
      <c r="O9" s="45">
        <v>0.52957918178796515</v>
      </c>
      <c r="P9" s="45">
        <v>0.34791737564027697</v>
      </c>
      <c r="Q9" s="45">
        <v>0.25773155954303562</v>
      </c>
      <c r="R9" s="45">
        <v>0.17827723720392794</v>
      </c>
      <c r="S9" s="45">
        <v>8.7634468812687591E-2</v>
      </c>
      <c r="T9" s="45">
        <v>5.8595498726719451E-2</v>
      </c>
      <c r="U9" s="45">
        <v>4.729760318106277E-2</v>
      </c>
      <c r="V9" s="45">
        <v>4.8582532793503601E-2</v>
      </c>
      <c r="W9" s="45">
        <v>4.6746646890532671E-2</v>
      </c>
      <c r="X9" s="45">
        <v>8.3579215886448996E-2</v>
      </c>
      <c r="Y9" s="45">
        <v>0.18734995752441971</v>
      </c>
      <c r="Z9" s="45">
        <v>0.48351635041743002</v>
      </c>
      <c r="AA9" s="45"/>
      <c r="AB9" s="45">
        <v>0.41490417048294342</v>
      </c>
      <c r="AC9" s="45">
        <v>0.26232971300100077</v>
      </c>
      <c r="AD9" s="45">
        <v>0.22698939458683781</v>
      </c>
      <c r="AE9" s="45">
        <v>0.21066880467452026</v>
      </c>
      <c r="AF9" s="45">
        <v>0.10976779686158578</v>
      </c>
      <c r="AG9" s="45">
        <v>4.8885304404638535E-2</v>
      </c>
      <c r="AH9" s="45">
        <v>4.0204608941116195E-2</v>
      </c>
      <c r="AI9" s="45">
        <v>3.3568991848748099E-2</v>
      </c>
      <c r="AJ9" s="45">
        <v>4.0593391778953519E-2</v>
      </c>
      <c r="AK9" s="45">
        <v>5.9291779107953212E-2</v>
      </c>
      <c r="AL9" s="45">
        <v>0.14480935713144655</v>
      </c>
      <c r="AM9" s="40">
        <v>0.36347537214297637</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468</v>
      </c>
      <c r="B10" s="20"/>
      <c r="C10" s="45">
        <v>4.3122963133707319</v>
      </c>
      <c r="D10" s="45">
        <v>3.8231780167264038</v>
      </c>
      <c r="E10" s="45">
        <v>0.7646356033452808</v>
      </c>
      <c r="F10" s="45">
        <v>4.5878136200716844</v>
      </c>
      <c r="G10" s="45">
        <v>4.8532122954417396</v>
      </c>
      <c r="H10" s="45">
        <v>3.4143317042967607</v>
      </c>
      <c r="I10" s="45">
        <v>9319.6859379113012</v>
      </c>
      <c r="J10" s="45">
        <v>35.83661313305096</v>
      </c>
      <c r="K10" s="45">
        <v>62.530520975656692</v>
      </c>
      <c r="L10" s="81">
        <v>0.70351995677246348</v>
      </c>
      <c r="M10" s="45">
        <v>4.0966909304689068E-2</v>
      </c>
      <c r="N10" s="45">
        <v>1.5403925276420553E-3</v>
      </c>
      <c r="O10" s="45">
        <v>0.52957918178796515</v>
      </c>
      <c r="P10" s="45">
        <v>0.34791737564027697</v>
      </c>
      <c r="Q10" s="45">
        <v>0.25773155954303562</v>
      </c>
      <c r="R10" s="45">
        <v>0.17827723720392794</v>
      </c>
      <c r="S10" s="45">
        <v>8.7634468812687591E-2</v>
      </c>
      <c r="T10" s="45">
        <v>5.8595498726719451E-2</v>
      </c>
      <c r="U10" s="45">
        <v>4.729760318106277E-2</v>
      </c>
      <c r="V10" s="45">
        <v>4.8582532793503601E-2</v>
      </c>
      <c r="W10" s="45">
        <v>4.6746646890532671E-2</v>
      </c>
      <c r="X10" s="45">
        <v>8.3579215886448996E-2</v>
      </c>
      <c r="Y10" s="45">
        <v>0.18734995752441971</v>
      </c>
      <c r="Z10" s="45">
        <v>0.48351635041743002</v>
      </c>
      <c r="AA10" s="45"/>
      <c r="AB10" s="45">
        <v>0.41490417048294342</v>
      </c>
      <c r="AC10" s="45">
        <v>0.26232971300100077</v>
      </c>
      <c r="AD10" s="45">
        <v>0.22698939458683781</v>
      </c>
      <c r="AE10" s="45">
        <v>0.21066880467452026</v>
      </c>
      <c r="AF10" s="45">
        <v>0.10976779686158578</v>
      </c>
      <c r="AG10" s="45">
        <v>4.8885304404638535E-2</v>
      </c>
      <c r="AH10" s="45">
        <v>4.0204608941116195E-2</v>
      </c>
      <c r="AI10" s="45">
        <v>3.3568991848748099E-2</v>
      </c>
      <c r="AJ10" s="45">
        <v>4.0593391778953519E-2</v>
      </c>
      <c r="AK10" s="45">
        <v>5.9291779107953212E-2</v>
      </c>
      <c r="AL10" s="45">
        <v>0.14480935713144655</v>
      </c>
      <c r="AM10" s="40">
        <v>0.36347537214297637</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469</v>
      </c>
      <c r="B11" s="20"/>
      <c r="C11" s="45">
        <v>4.3122963133707319</v>
      </c>
      <c r="D11" s="45">
        <v>3.8231780167264038</v>
      </c>
      <c r="E11" s="45">
        <v>0.7646356033452808</v>
      </c>
      <c r="F11" s="45">
        <v>4.5878136200716844</v>
      </c>
      <c r="G11" s="45">
        <v>4.8532122954417396</v>
      </c>
      <c r="H11" s="45">
        <v>3.4143317042967607</v>
      </c>
      <c r="I11" s="45">
        <v>9319.6859379113012</v>
      </c>
      <c r="J11" s="45">
        <v>35.83661313305096</v>
      </c>
      <c r="K11" s="45">
        <v>62.530520975656692</v>
      </c>
      <c r="L11" s="81">
        <v>0.70351995677246348</v>
      </c>
      <c r="M11" s="45">
        <v>4.0966909304689068E-2</v>
      </c>
      <c r="N11" s="45">
        <v>1.5403925276420553E-3</v>
      </c>
      <c r="O11" s="45">
        <v>0.52957918178796515</v>
      </c>
      <c r="P11" s="45">
        <v>0.34791737564027697</v>
      </c>
      <c r="Q11" s="45">
        <v>0.25773155954303562</v>
      </c>
      <c r="R11" s="45">
        <v>0.17827723720392794</v>
      </c>
      <c r="S11" s="45">
        <v>8.7634468812687591E-2</v>
      </c>
      <c r="T11" s="45">
        <v>5.8595498726719451E-2</v>
      </c>
      <c r="U11" s="45">
        <v>4.729760318106277E-2</v>
      </c>
      <c r="V11" s="45">
        <v>4.8582532793503601E-2</v>
      </c>
      <c r="W11" s="45">
        <v>4.6746646890532671E-2</v>
      </c>
      <c r="X11" s="45">
        <v>8.3579215886448996E-2</v>
      </c>
      <c r="Y11" s="45">
        <v>0.18734995752441971</v>
      </c>
      <c r="Z11" s="45">
        <v>0.48351635041743002</v>
      </c>
      <c r="AA11" s="45"/>
      <c r="AB11" s="45">
        <v>0.41490417048294342</v>
      </c>
      <c r="AC11" s="45">
        <v>0.26232971300100077</v>
      </c>
      <c r="AD11" s="45">
        <v>0.22698939458683781</v>
      </c>
      <c r="AE11" s="45">
        <v>0.21066880467452026</v>
      </c>
      <c r="AF11" s="45">
        <v>0.10976779686158578</v>
      </c>
      <c r="AG11" s="45">
        <v>4.8885304404638535E-2</v>
      </c>
      <c r="AH11" s="45">
        <v>4.0204608941116195E-2</v>
      </c>
      <c r="AI11" s="45">
        <v>3.3568991848748099E-2</v>
      </c>
      <c r="AJ11" s="45">
        <v>4.0593391778953519E-2</v>
      </c>
      <c r="AK11" s="45">
        <v>5.9291779107953212E-2</v>
      </c>
      <c r="AL11" s="45">
        <v>0.14480935713144655</v>
      </c>
      <c r="AM11" s="40">
        <v>0.36347537214297637</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470</v>
      </c>
      <c r="B12" s="20"/>
      <c r="C12" s="45">
        <v>4.3122963133707319</v>
      </c>
      <c r="D12" s="45">
        <v>3.8231780167264038</v>
      </c>
      <c r="E12" s="45">
        <v>0.7646356033452808</v>
      </c>
      <c r="F12" s="45">
        <v>4.5878136200716844</v>
      </c>
      <c r="G12" s="45">
        <v>4.8532122954417396</v>
      </c>
      <c r="H12" s="45">
        <v>3.4143317042967607</v>
      </c>
      <c r="I12" s="45">
        <v>9319.6859379113012</v>
      </c>
      <c r="J12" s="45">
        <v>35.83661313305096</v>
      </c>
      <c r="K12" s="45">
        <v>62.530520975656692</v>
      </c>
      <c r="L12" s="81">
        <v>0.70351995677246348</v>
      </c>
      <c r="M12" s="45">
        <v>4.0966909304689068E-2</v>
      </c>
      <c r="N12" s="45">
        <v>1.5403925276420553E-3</v>
      </c>
      <c r="O12" s="45">
        <v>0.52957918178796515</v>
      </c>
      <c r="P12" s="45">
        <v>0.34791737564027697</v>
      </c>
      <c r="Q12" s="45">
        <v>0.25773155954303562</v>
      </c>
      <c r="R12" s="45">
        <v>0.17827723720392794</v>
      </c>
      <c r="S12" s="45">
        <v>8.7634468812687591E-2</v>
      </c>
      <c r="T12" s="45">
        <v>5.8595498726719451E-2</v>
      </c>
      <c r="U12" s="45">
        <v>4.729760318106277E-2</v>
      </c>
      <c r="V12" s="45">
        <v>4.8582532793503601E-2</v>
      </c>
      <c r="W12" s="45">
        <v>4.6746646890532671E-2</v>
      </c>
      <c r="X12" s="45">
        <v>8.3579215886448996E-2</v>
      </c>
      <c r="Y12" s="45">
        <v>0.18734995752441971</v>
      </c>
      <c r="Z12" s="45">
        <v>0.48351635041743002</v>
      </c>
      <c r="AA12" s="45"/>
      <c r="AB12" s="45">
        <v>0.41490417048294342</v>
      </c>
      <c r="AC12" s="45">
        <v>0.26232971300100077</v>
      </c>
      <c r="AD12" s="45">
        <v>0.22698939458683781</v>
      </c>
      <c r="AE12" s="45">
        <v>0.21066880467452026</v>
      </c>
      <c r="AF12" s="45">
        <v>0.10976779686158578</v>
      </c>
      <c r="AG12" s="45">
        <v>4.8885304404638535E-2</v>
      </c>
      <c r="AH12" s="45">
        <v>4.0204608941116195E-2</v>
      </c>
      <c r="AI12" s="45">
        <v>3.3568991848748099E-2</v>
      </c>
      <c r="AJ12" s="45">
        <v>4.0593391778953519E-2</v>
      </c>
      <c r="AK12" s="45">
        <v>5.9291779107953212E-2</v>
      </c>
      <c r="AL12" s="45">
        <v>0.14480935713144655</v>
      </c>
      <c r="AM12" s="40">
        <v>0.36347537214297637</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471</v>
      </c>
      <c r="B13" s="20"/>
      <c r="C13" s="45">
        <v>4.3122963133707319</v>
      </c>
      <c r="D13" s="45">
        <v>3.8231780167264038</v>
      </c>
      <c r="E13" s="45">
        <v>0.7646356033452808</v>
      </c>
      <c r="F13" s="45">
        <v>4.5878136200716844</v>
      </c>
      <c r="G13" s="45">
        <v>4.8532122954417396</v>
      </c>
      <c r="H13" s="45">
        <v>3.4143317042967607</v>
      </c>
      <c r="I13" s="45">
        <v>9319.6859379113012</v>
      </c>
      <c r="J13" s="45">
        <v>35.83661313305096</v>
      </c>
      <c r="K13" s="45">
        <v>62.530520975656692</v>
      </c>
      <c r="L13" s="81">
        <v>0.70351995677246348</v>
      </c>
      <c r="M13" s="45">
        <v>4.0966909304689068E-2</v>
      </c>
      <c r="N13" s="45">
        <v>1.5403925276420553E-3</v>
      </c>
      <c r="O13" s="45">
        <v>0.52957918178796515</v>
      </c>
      <c r="P13" s="45">
        <v>0.34791737564027697</v>
      </c>
      <c r="Q13" s="45">
        <v>0.25773155954303562</v>
      </c>
      <c r="R13" s="45">
        <v>0.17827723720392794</v>
      </c>
      <c r="S13" s="45">
        <v>8.7634468812687591E-2</v>
      </c>
      <c r="T13" s="45">
        <v>5.8595498726719451E-2</v>
      </c>
      <c r="U13" s="45">
        <v>4.729760318106277E-2</v>
      </c>
      <c r="V13" s="45">
        <v>4.8582532793503601E-2</v>
      </c>
      <c r="W13" s="45">
        <v>4.6746646890532671E-2</v>
      </c>
      <c r="X13" s="45">
        <v>8.3579215886448996E-2</v>
      </c>
      <c r="Y13" s="45">
        <v>0.18734995752441971</v>
      </c>
      <c r="Z13" s="45">
        <v>0.48351635041743002</v>
      </c>
      <c r="AA13" s="45"/>
      <c r="AB13" s="45">
        <v>0.41490417048294342</v>
      </c>
      <c r="AC13" s="45">
        <v>0.26232971300100077</v>
      </c>
      <c r="AD13" s="45">
        <v>0.22698939458683781</v>
      </c>
      <c r="AE13" s="45">
        <v>0.21066880467452026</v>
      </c>
      <c r="AF13" s="45">
        <v>0.10976779686158578</v>
      </c>
      <c r="AG13" s="45">
        <v>4.8885304404638535E-2</v>
      </c>
      <c r="AH13" s="45">
        <v>4.0204608941116195E-2</v>
      </c>
      <c r="AI13" s="45">
        <v>3.3568991848748099E-2</v>
      </c>
      <c r="AJ13" s="45">
        <v>4.0593391778953519E-2</v>
      </c>
      <c r="AK13" s="45">
        <v>5.9291779107953212E-2</v>
      </c>
      <c r="AL13" s="45">
        <v>0.14480935713144655</v>
      </c>
      <c r="AM13" s="40">
        <v>0.36347537214297637</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472</v>
      </c>
      <c r="B14" s="20"/>
      <c r="C14" s="45">
        <v>4.3122963133707319</v>
      </c>
      <c r="D14" s="45">
        <v>3.8231780167264038</v>
      </c>
      <c r="E14" s="45">
        <v>0.7646356033452808</v>
      </c>
      <c r="F14" s="45">
        <v>4.5878136200716844</v>
      </c>
      <c r="G14" s="45">
        <v>4.8532122954417396</v>
      </c>
      <c r="H14" s="45">
        <v>3.4143317042967607</v>
      </c>
      <c r="I14" s="45">
        <v>9319.6859379113012</v>
      </c>
      <c r="J14" s="45">
        <v>35.83661313305096</v>
      </c>
      <c r="K14" s="45">
        <v>62.530520975656692</v>
      </c>
      <c r="L14" s="81">
        <v>0.70351995677246348</v>
      </c>
      <c r="M14" s="45">
        <v>4.0966909304689068E-2</v>
      </c>
      <c r="N14" s="45">
        <v>1.5403925276420553E-3</v>
      </c>
      <c r="O14" s="45">
        <v>0.52957918178796515</v>
      </c>
      <c r="P14" s="45">
        <v>0.34791737564027697</v>
      </c>
      <c r="Q14" s="45">
        <v>0.25773155954303562</v>
      </c>
      <c r="R14" s="45">
        <v>0.17827723720392794</v>
      </c>
      <c r="S14" s="45">
        <v>8.7634468812687591E-2</v>
      </c>
      <c r="T14" s="45">
        <v>5.8595498726719451E-2</v>
      </c>
      <c r="U14" s="45">
        <v>4.729760318106277E-2</v>
      </c>
      <c r="V14" s="45">
        <v>4.8582532793503601E-2</v>
      </c>
      <c r="W14" s="45">
        <v>4.6746646890532671E-2</v>
      </c>
      <c r="X14" s="45">
        <v>8.3579215886448996E-2</v>
      </c>
      <c r="Y14" s="45">
        <v>0.18734995752441971</v>
      </c>
      <c r="Z14" s="45">
        <v>0.48351635041743002</v>
      </c>
      <c r="AA14" s="45"/>
      <c r="AB14" s="45">
        <v>0.41490417048294342</v>
      </c>
      <c r="AC14" s="45">
        <v>0.26232971300100077</v>
      </c>
      <c r="AD14" s="45">
        <v>0.22698939458683781</v>
      </c>
      <c r="AE14" s="45">
        <v>0.21066880467452026</v>
      </c>
      <c r="AF14" s="45">
        <v>0.10976779686158578</v>
      </c>
      <c r="AG14" s="45">
        <v>4.8885304404638535E-2</v>
      </c>
      <c r="AH14" s="45">
        <v>4.0204608941116195E-2</v>
      </c>
      <c r="AI14" s="45">
        <v>3.3568991848748099E-2</v>
      </c>
      <c r="AJ14" s="45">
        <v>4.0593391778953519E-2</v>
      </c>
      <c r="AK14" s="45">
        <v>5.9291779107953212E-2</v>
      </c>
      <c r="AL14" s="45">
        <v>0.14480935713144655</v>
      </c>
      <c r="AM14" s="40">
        <v>0.36347537214297637</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473</v>
      </c>
      <c r="B15" s="20"/>
      <c r="C15" s="45">
        <v>4.3122963133707319</v>
      </c>
      <c r="D15" s="45">
        <v>3.8231780167264038</v>
      </c>
      <c r="E15" s="45">
        <v>0.7646356033452808</v>
      </c>
      <c r="F15" s="45">
        <v>4.5878136200716844</v>
      </c>
      <c r="G15" s="45">
        <v>4.8532122954417396</v>
      </c>
      <c r="H15" s="45">
        <v>3.4143317042967607</v>
      </c>
      <c r="I15" s="45">
        <v>9319.6859379113012</v>
      </c>
      <c r="J15" s="45">
        <v>35.83661313305096</v>
      </c>
      <c r="K15" s="45">
        <v>62.530520975656692</v>
      </c>
      <c r="L15" s="81">
        <v>0.70351995677246348</v>
      </c>
      <c r="M15" s="45">
        <v>4.0966909304689068E-2</v>
      </c>
      <c r="N15" s="45">
        <v>1.5403925276420553E-3</v>
      </c>
      <c r="O15" s="45">
        <v>0.52957918178796515</v>
      </c>
      <c r="P15" s="45">
        <v>0.34791737564027697</v>
      </c>
      <c r="Q15" s="45">
        <v>0.25773155954303562</v>
      </c>
      <c r="R15" s="45">
        <v>0.17827723720392794</v>
      </c>
      <c r="S15" s="45">
        <v>8.7634468812687591E-2</v>
      </c>
      <c r="T15" s="45">
        <v>5.8595498726719451E-2</v>
      </c>
      <c r="U15" s="45">
        <v>4.729760318106277E-2</v>
      </c>
      <c r="V15" s="45">
        <v>4.8582532793503601E-2</v>
      </c>
      <c r="W15" s="45">
        <v>4.6746646890532671E-2</v>
      </c>
      <c r="X15" s="45">
        <v>8.3579215886448996E-2</v>
      </c>
      <c r="Y15" s="45">
        <v>0.18734995752441971</v>
      </c>
      <c r="Z15" s="45">
        <v>0.48351635041743002</v>
      </c>
      <c r="AA15" s="45"/>
      <c r="AB15" s="45">
        <v>0.41490417048294342</v>
      </c>
      <c r="AC15" s="45">
        <v>0.26232971300100077</v>
      </c>
      <c r="AD15" s="45">
        <v>0.22698939458683781</v>
      </c>
      <c r="AE15" s="45">
        <v>0.21066880467452026</v>
      </c>
      <c r="AF15" s="45">
        <v>0.10976779686158578</v>
      </c>
      <c r="AG15" s="45">
        <v>4.8885304404638535E-2</v>
      </c>
      <c r="AH15" s="45">
        <v>4.0204608941116195E-2</v>
      </c>
      <c r="AI15" s="45">
        <v>3.3568991848748099E-2</v>
      </c>
      <c r="AJ15" s="45">
        <v>4.0593391778953519E-2</v>
      </c>
      <c r="AK15" s="45">
        <v>5.9291779107953212E-2</v>
      </c>
      <c r="AL15" s="45">
        <v>0.14480935713144655</v>
      </c>
      <c r="AM15" s="40">
        <v>0.36347537214297637</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474</v>
      </c>
      <c r="B16" s="20"/>
      <c r="C16" s="45">
        <v>4.3122963133707319</v>
      </c>
      <c r="D16" s="45">
        <v>3.8231780167264038</v>
      </c>
      <c r="E16" s="45">
        <v>0.7646356033452808</v>
      </c>
      <c r="F16" s="45">
        <v>4.5878136200716844</v>
      </c>
      <c r="G16" s="45">
        <v>4.8532122954417396</v>
      </c>
      <c r="H16" s="45">
        <v>3.4143317042967607</v>
      </c>
      <c r="I16" s="45">
        <v>9319.6859379113012</v>
      </c>
      <c r="J16" s="45">
        <v>35.83661313305096</v>
      </c>
      <c r="K16" s="45">
        <v>62.530520975656692</v>
      </c>
      <c r="L16" s="81">
        <v>0.70351995677246348</v>
      </c>
      <c r="M16" s="45">
        <v>4.0966909304689068E-2</v>
      </c>
      <c r="N16" s="45">
        <v>1.5403925276420553E-3</v>
      </c>
      <c r="O16" s="45">
        <v>0.52957918178796515</v>
      </c>
      <c r="P16" s="45">
        <v>0.34791737564027697</v>
      </c>
      <c r="Q16" s="45">
        <v>0.25773155954303562</v>
      </c>
      <c r="R16" s="45">
        <v>0.17827723720392794</v>
      </c>
      <c r="S16" s="45">
        <v>8.7634468812687591E-2</v>
      </c>
      <c r="T16" s="45">
        <v>5.8595498726719451E-2</v>
      </c>
      <c r="U16" s="45">
        <v>4.729760318106277E-2</v>
      </c>
      <c r="V16" s="45">
        <v>4.8582532793503601E-2</v>
      </c>
      <c r="W16" s="45">
        <v>4.6746646890532671E-2</v>
      </c>
      <c r="X16" s="45">
        <v>8.3579215886448996E-2</v>
      </c>
      <c r="Y16" s="45">
        <v>0.18734995752441971</v>
      </c>
      <c r="Z16" s="45">
        <v>0.48351635041743002</v>
      </c>
      <c r="AA16" s="45"/>
      <c r="AB16" s="45">
        <v>0.41490417048294342</v>
      </c>
      <c r="AC16" s="45">
        <v>0.26232971300100077</v>
      </c>
      <c r="AD16" s="45">
        <v>0.22698939458683781</v>
      </c>
      <c r="AE16" s="45">
        <v>0.21066880467452026</v>
      </c>
      <c r="AF16" s="45">
        <v>0.10976779686158578</v>
      </c>
      <c r="AG16" s="45">
        <v>4.8885304404638535E-2</v>
      </c>
      <c r="AH16" s="45">
        <v>4.0204608941116195E-2</v>
      </c>
      <c r="AI16" s="45">
        <v>3.3568991848748099E-2</v>
      </c>
      <c r="AJ16" s="45">
        <v>4.0593391778953519E-2</v>
      </c>
      <c r="AK16" s="45">
        <v>5.9291779107953212E-2</v>
      </c>
      <c r="AL16" s="45">
        <v>0.14480935713144655</v>
      </c>
      <c r="AM16" s="40">
        <v>0.36347537214297637</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475</v>
      </c>
      <c r="B17" s="20"/>
      <c r="C17" s="45">
        <v>4.3122963133707319</v>
      </c>
      <c r="D17" s="45">
        <v>3.8231780167264038</v>
      </c>
      <c r="E17" s="45">
        <v>0.7646356033452808</v>
      </c>
      <c r="F17" s="45">
        <v>4.5878136200716844</v>
      </c>
      <c r="G17" s="45">
        <v>4.8532122954417396</v>
      </c>
      <c r="H17" s="45">
        <v>3.4143317042967607</v>
      </c>
      <c r="I17" s="45">
        <v>9319.6859379113012</v>
      </c>
      <c r="J17" s="45">
        <v>35.83661313305096</v>
      </c>
      <c r="K17" s="45">
        <v>62.530520975656692</v>
      </c>
      <c r="L17" s="81">
        <v>0.70351995677246348</v>
      </c>
      <c r="M17" s="45">
        <v>4.0966909304689068E-2</v>
      </c>
      <c r="N17" s="45">
        <v>1.5403925276420553E-3</v>
      </c>
      <c r="O17" s="45">
        <v>0.52957918178796515</v>
      </c>
      <c r="P17" s="45">
        <v>0.34791737564027697</v>
      </c>
      <c r="Q17" s="45">
        <v>0.25773155954303562</v>
      </c>
      <c r="R17" s="45">
        <v>0.17827723720392794</v>
      </c>
      <c r="S17" s="45">
        <v>8.7634468812687591E-2</v>
      </c>
      <c r="T17" s="45">
        <v>5.8595498726719451E-2</v>
      </c>
      <c r="U17" s="45">
        <v>4.729760318106277E-2</v>
      </c>
      <c r="V17" s="45">
        <v>4.8582532793503601E-2</v>
      </c>
      <c r="W17" s="45">
        <v>4.6746646890532671E-2</v>
      </c>
      <c r="X17" s="45">
        <v>8.3579215886448996E-2</v>
      </c>
      <c r="Y17" s="45">
        <v>0.18734995752441971</v>
      </c>
      <c r="Z17" s="45">
        <v>0.48351635041743002</v>
      </c>
      <c r="AA17" s="45"/>
      <c r="AB17" s="45">
        <v>0.41490417048294342</v>
      </c>
      <c r="AC17" s="45">
        <v>0.26232971300100077</v>
      </c>
      <c r="AD17" s="45">
        <v>0.22698939458683781</v>
      </c>
      <c r="AE17" s="45">
        <v>0.21066880467452026</v>
      </c>
      <c r="AF17" s="45">
        <v>0.10976779686158578</v>
      </c>
      <c r="AG17" s="45">
        <v>4.8885304404638535E-2</v>
      </c>
      <c r="AH17" s="45">
        <v>4.0204608941116195E-2</v>
      </c>
      <c r="AI17" s="45">
        <v>3.3568991848748099E-2</v>
      </c>
      <c r="AJ17" s="45">
        <v>4.0593391778953519E-2</v>
      </c>
      <c r="AK17" s="45">
        <v>5.9291779107953212E-2</v>
      </c>
      <c r="AL17" s="45">
        <v>0.14480935713144655</v>
      </c>
      <c r="AM17" s="40">
        <v>0.36347537214297637</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476</v>
      </c>
      <c r="B18" s="20"/>
      <c r="C18" s="45">
        <v>4.3122963133707319</v>
      </c>
      <c r="D18" s="45">
        <v>3.8231780167264038</v>
      </c>
      <c r="E18" s="45">
        <v>0.7646356033452808</v>
      </c>
      <c r="F18" s="45">
        <v>4.5878136200716844</v>
      </c>
      <c r="G18" s="45">
        <v>4.8532122954417396</v>
      </c>
      <c r="H18" s="45">
        <v>3.4143317042967607</v>
      </c>
      <c r="I18" s="45">
        <v>9319.6859379113012</v>
      </c>
      <c r="J18" s="45">
        <v>35.83661313305096</v>
      </c>
      <c r="K18" s="45">
        <v>62.530520975656692</v>
      </c>
      <c r="L18" s="81">
        <v>0.70351995677246348</v>
      </c>
      <c r="M18" s="45">
        <v>4.0966909304689068E-2</v>
      </c>
      <c r="N18" s="45">
        <v>1.5403925276420553E-3</v>
      </c>
      <c r="O18" s="45">
        <v>0.52957918178796515</v>
      </c>
      <c r="P18" s="45">
        <v>0.34791737564027697</v>
      </c>
      <c r="Q18" s="45">
        <v>0.25773155954303562</v>
      </c>
      <c r="R18" s="45">
        <v>0.17827723720392794</v>
      </c>
      <c r="S18" s="45">
        <v>8.7634468812687591E-2</v>
      </c>
      <c r="T18" s="45">
        <v>5.8595498726719451E-2</v>
      </c>
      <c r="U18" s="45">
        <v>4.729760318106277E-2</v>
      </c>
      <c r="V18" s="45">
        <v>4.8582532793503601E-2</v>
      </c>
      <c r="W18" s="45">
        <v>4.6746646890532671E-2</v>
      </c>
      <c r="X18" s="45">
        <v>8.3579215886448996E-2</v>
      </c>
      <c r="Y18" s="45">
        <v>0.18734995752441971</v>
      </c>
      <c r="Z18" s="45">
        <v>0.48351635041743002</v>
      </c>
      <c r="AA18" s="45"/>
      <c r="AB18" s="45">
        <v>0.41490417048294342</v>
      </c>
      <c r="AC18" s="45">
        <v>0.26232971300100077</v>
      </c>
      <c r="AD18" s="45">
        <v>0.22698939458683781</v>
      </c>
      <c r="AE18" s="45">
        <v>0.21066880467452026</v>
      </c>
      <c r="AF18" s="45">
        <v>0.10976779686158578</v>
      </c>
      <c r="AG18" s="45">
        <v>4.8885304404638535E-2</v>
      </c>
      <c r="AH18" s="45">
        <v>4.0204608941116195E-2</v>
      </c>
      <c r="AI18" s="45">
        <v>3.3568991848748099E-2</v>
      </c>
      <c r="AJ18" s="45">
        <v>4.0593391778953519E-2</v>
      </c>
      <c r="AK18" s="45">
        <v>5.9291779107953212E-2</v>
      </c>
      <c r="AL18" s="45">
        <v>0.14480935713144655</v>
      </c>
      <c r="AM18" s="40">
        <v>0.36347537214297637</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477</v>
      </c>
      <c r="B19" s="20"/>
      <c r="C19" s="45">
        <v>4.3122963133707319</v>
      </c>
      <c r="D19" s="45">
        <v>3.8231780167264038</v>
      </c>
      <c r="E19" s="45">
        <v>0.7646356033452808</v>
      </c>
      <c r="F19" s="45">
        <v>4.5878136200716844</v>
      </c>
      <c r="G19" s="45">
        <v>4.8532122954417396</v>
      </c>
      <c r="H19" s="45">
        <v>3.4143317042967607</v>
      </c>
      <c r="I19" s="45">
        <v>9319.6859379113012</v>
      </c>
      <c r="J19" s="45">
        <v>35.83661313305096</v>
      </c>
      <c r="K19" s="45">
        <v>62.530520975656692</v>
      </c>
      <c r="L19" s="81">
        <v>0.70351995677246348</v>
      </c>
      <c r="M19" s="45">
        <v>4.0966909304689068E-2</v>
      </c>
      <c r="N19" s="45">
        <v>1.5403925276420553E-3</v>
      </c>
      <c r="O19" s="45">
        <v>0.52957918178796515</v>
      </c>
      <c r="P19" s="45">
        <v>0.34791737564027697</v>
      </c>
      <c r="Q19" s="45">
        <v>0.25773155954303562</v>
      </c>
      <c r="R19" s="45">
        <v>0.17827723720392794</v>
      </c>
      <c r="S19" s="45">
        <v>8.7634468812687591E-2</v>
      </c>
      <c r="T19" s="45">
        <v>5.8595498726719451E-2</v>
      </c>
      <c r="U19" s="45">
        <v>4.729760318106277E-2</v>
      </c>
      <c r="V19" s="45">
        <v>4.8582532793503601E-2</v>
      </c>
      <c r="W19" s="45">
        <v>4.6746646890532671E-2</v>
      </c>
      <c r="X19" s="45">
        <v>8.3579215886448996E-2</v>
      </c>
      <c r="Y19" s="45">
        <v>0.18734995752441971</v>
      </c>
      <c r="Z19" s="45">
        <v>0.48351635041743002</v>
      </c>
      <c r="AA19" s="45"/>
      <c r="AB19" s="45">
        <v>0.41490417048294342</v>
      </c>
      <c r="AC19" s="45">
        <v>0.26232971300100077</v>
      </c>
      <c r="AD19" s="45">
        <v>0.22698939458683781</v>
      </c>
      <c r="AE19" s="45">
        <v>0.21066880467452026</v>
      </c>
      <c r="AF19" s="45">
        <v>0.10976779686158578</v>
      </c>
      <c r="AG19" s="45">
        <v>4.8885304404638535E-2</v>
      </c>
      <c r="AH19" s="45">
        <v>4.0204608941116195E-2</v>
      </c>
      <c r="AI19" s="45">
        <v>3.3568991848748099E-2</v>
      </c>
      <c r="AJ19" s="45">
        <v>4.0593391778953519E-2</v>
      </c>
      <c r="AK19" s="45">
        <v>5.9291779107953212E-2</v>
      </c>
      <c r="AL19" s="45">
        <v>0.14480935713144655</v>
      </c>
      <c r="AM19" s="40">
        <v>0.36347537214297637</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478</v>
      </c>
      <c r="B20" s="20"/>
      <c r="C20" s="45">
        <v>4.3122963133707319</v>
      </c>
      <c r="D20" s="45">
        <v>3.8231780167264038</v>
      </c>
      <c r="E20" s="45">
        <v>0.7646356033452808</v>
      </c>
      <c r="F20" s="45">
        <v>4.5878136200716844</v>
      </c>
      <c r="G20" s="45">
        <v>4.8532122954417396</v>
      </c>
      <c r="H20" s="45">
        <v>3.4143317042967607</v>
      </c>
      <c r="I20" s="45">
        <v>9319.6859379113012</v>
      </c>
      <c r="J20" s="45">
        <v>35.83661313305096</v>
      </c>
      <c r="K20" s="45">
        <v>62.530520975656692</v>
      </c>
      <c r="L20" s="81">
        <v>0.70351995677246348</v>
      </c>
      <c r="M20" s="45">
        <v>4.0966909304689068E-2</v>
      </c>
      <c r="N20" s="45">
        <v>1.5403925276420553E-3</v>
      </c>
      <c r="O20" s="45">
        <v>0.52957918178796515</v>
      </c>
      <c r="P20" s="45">
        <v>0.34791737564027697</v>
      </c>
      <c r="Q20" s="45">
        <v>0.25773155954303562</v>
      </c>
      <c r="R20" s="45">
        <v>0.17827723720392794</v>
      </c>
      <c r="S20" s="45">
        <v>8.7634468812687591E-2</v>
      </c>
      <c r="T20" s="45">
        <v>5.8595498726719451E-2</v>
      </c>
      <c r="U20" s="45">
        <v>4.729760318106277E-2</v>
      </c>
      <c r="V20" s="45">
        <v>4.8582532793503601E-2</v>
      </c>
      <c r="W20" s="45">
        <v>4.6746646890532671E-2</v>
      </c>
      <c r="X20" s="45">
        <v>8.3579215886448996E-2</v>
      </c>
      <c r="Y20" s="45">
        <v>0.18734995752441971</v>
      </c>
      <c r="Z20" s="45">
        <v>0.48351635041743002</v>
      </c>
      <c r="AA20" s="45"/>
      <c r="AB20" s="45">
        <v>0.41490417048294342</v>
      </c>
      <c r="AC20" s="45">
        <v>0.26232971300100077</v>
      </c>
      <c r="AD20" s="45">
        <v>0.22698939458683781</v>
      </c>
      <c r="AE20" s="45">
        <v>0.21066880467452026</v>
      </c>
      <c r="AF20" s="45">
        <v>0.10976779686158578</v>
      </c>
      <c r="AG20" s="45">
        <v>4.8885304404638535E-2</v>
      </c>
      <c r="AH20" s="45">
        <v>4.0204608941116195E-2</v>
      </c>
      <c r="AI20" s="45">
        <v>3.3568991848748099E-2</v>
      </c>
      <c r="AJ20" s="45">
        <v>4.0593391778953519E-2</v>
      </c>
      <c r="AK20" s="45">
        <v>5.9291779107953212E-2</v>
      </c>
      <c r="AL20" s="45">
        <v>0.14480935713144655</v>
      </c>
      <c r="AM20" s="40">
        <v>0.36347537214297637</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479</v>
      </c>
      <c r="B21" s="20"/>
      <c r="C21" s="45">
        <v>4.3122963133707319</v>
      </c>
      <c r="D21" s="45">
        <v>3.8231780167264038</v>
      </c>
      <c r="E21" s="45">
        <v>0.7646356033452808</v>
      </c>
      <c r="F21" s="45">
        <v>4.5878136200716844</v>
      </c>
      <c r="G21" s="45">
        <v>4.8532122954417396</v>
      </c>
      <c r="H21" s="45">
        <v>3.4143317042967607</v>
      </c>
      <c r="I21" s="45">
        <v>9319.6859379113012</v>
      </c>
      <c r="J21" s="45">
        <v>35.83661313305096</v>
      </c>
      <c r="K21" s="45">
        <v>62.530520975656692</v>
      </c>
      <c r="L21" s="81">
        <v>0.70351995677246348</v>
      </c>
      <c r="M21" s="45">
        <v>4.0966909304689068E-2</v>
      </c>
      <c r="N21" s="45">
        <v>1.5403925276420553E-3</v>
      </c>
      <c r="O21" s="45">
        <v>0.52957918178796515</v>
      </c>
      <c r="P21" s="45">
        <v>0.34791737564027697</v>
      </c>
      <c r="Q21" s="45">
        <v>0.25773155954303562</v>
      </c>
      <c r="R21" s="45">
        <v>0.17827723720392794</v>
      </c>
      <c r="S21" s="45">
        <v>8.7634468812687591E-2</v>
      </c>
      <c r="T21" s="45">
        <v>5.8595498726719451E-2</v>
      </c>
      <c r="U21" s="45">
        <v>4.729760318106277E-2</v>
      </c>
      <c r="V21" s="45">
        <v>4.8582532793503601E-2</v>
      </c>
      <c r="W21" s="45">
        <v>4.6746646890532671E-2</v>
      </c>
      <c r="X21" s="45">
        <v>8.3579215886448996E-2</v>
      </c>
      <c r="Y21" s="45">
        <v>0.18734995752441971</v>
      </c>
      <c r="Z21" s="45">
        <v>0.48351635041743002</v>
      </c>
      <c r="AA21" s="45"/>
      <c r="AB21" s="45">
        <v>0.41490417048294342</v>
      </c>
      <c r="AC21" s="45">
        <v>0.26232971300100077</v>
      </c>
      <c r="AD21" s="45">
        <v>0.22698939458683781</v>
      </c>
      <c r="AE21" s="45">
        <v>0.21066880467452026</v>
      </c>
      <c r="AF21" s="45">
        <v>0.10976779686158578</v>
      </c>
      <c r="AG21" s="45">
        <v>4.8885304404638535E-2</v>
      </c>
      <c r="AH21" s="45">
        <v>4.0204608941116195E-2</v>
      </c>
      <c r="AI21" s="45">
        <v>3.3568991848748099E-2</v>
      </c>
      <c r="AJ21" s="45">
        <v>4.0593391778953519E-2</v>
      </c>
      <c r="AK21" s="45">
        <v>5.9291779107953212E-2</v>
      </c>
      <c r="AL21" s="45">
        <v>0.14480935713144655</v>
      </c>
      <c r="AM21" s="40">
        <v>0.36347537214297637</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A158"/>
  <sheetViews>
    <sheetView tabSelected="1" topLeftCell="A8" zoomScaleNormal="100" workbookViewId="0">
      <selection activeCell="A28" sqref="A28:EA148"/>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DHP</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7"/>
      <c r="B4" s="100" t="s">
        <v>305</v>
      </c>
      <c r="C4" s="101">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234" t="s">
        <v>17</v>
      </c>
      <c r="J6" s="235"/>
      <c r="K6" s="235"/>
      <c r="L6" s="235"/>
      <c r="M6" s="235"/>
      <c r="N6" s="236"/>
      <c r="O6" s="237" t="s">
        <v>18</v>
      </c>
      <c r="P6" s="238"/>
      <c r="Q6" s="28" t="s">
        <v>19</v>
      </c>
      <c r="R6" s="239" t="s">
        <v>20</v>
      </c>
      <c r="S6" s="239"/>
      <c r="T6" s="239"/>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MMap!A11</f>
        <v>DHP-Retro-Large Off</v>
      </c>
      <c r="B8" s="46" t="str">
        <f>MMap!D11</f>
        <v>DHP-Retro-Large Off-ElecHt</v>
      </c>
      <c r="C8" s="46">
        <f>MMap!M11</f>
        <v>4</v>
      </c>
      <c r="D8" s="46">
        <f>MMap!I11</f>
        <v>20</v>
      </c>
      <c r="E8" s="46">
        <f>MMap!N11</f>
        <v>3.8231780167264038</v>
      </c>
      <c r="F8" s="46"/>
      <c r="G8" s="197" t="s">
        <v>461</v>
      </c>
      <c r="H8" s="46"/>
      <c r="I8" s="46"/>
      <c r="J8" s="46"/>
      <c r="K8" s="46"/>
      <c r="L8" s="46"/>
      <c r="M8" s="46"/>
      <c r="N8" s="46"/>
      <c r="O8" s="46"/>
      <c r="P8" s="46"/>
      <c r="Q8" s="46" t="s">
        <v>460</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20" t="str">
        <f>MMap!A12</f>
        <v>DHP-Retro-Medium Off</v>
      </c>
      <c r="B9" s="46" t="str">
        <f>MMap!D12</f>
        <v>DHP-Retro-Medium Off-ElecHt</v>
      </c>
      <c r="C9" s="46">
        <f>MMap!M12</f>
        <v>4</v>
      </c>
      <c r="D9" s="46">
        <f>MMap!I12</f>
        <v>20</v>
      </c>
      <c r="E9" s="46">
        <f>MMap!N12</f>
        <v>3.8231780167264038</v>
      </c>
      <c r="F9" s="46"/>
      <c r="G9" s="197" t="s">
        <v>461</v>
      </c>
      <c r="Q9" s="46" t="s">
        <v>460</v>
      </c>
    </row>
    <row r="10" spans="1:105" ht="15">
      <c r="A10" s="20" t="str">
        <f>MMap!A13</f>
        <v>DHP-Retro-Small Off</v>
      </c>
      <c r="B10" s="46" t="str">
        <f>MMap!D13</f>
        <v>DHP-Retro-Small Off-ElecHt</v>
      </c>
      <c r="C10" s="46">
        <f>MMap!M13</f>
        <v>4</v>
      </c>
      <c r="D10" s="46">
        <f>MMap!I13</f>
        <v>20</v>
      </c>
      <c r="E10" s="46">
        <f>MMap!N13</f>
        <v>3.8231780167264038</v>
      </c>
      <c r="F10" s="46"/>
      <c r="G10" s="197" t="s">
        <v>461</v>
      </c>
      <c r="Q10" s="46" t="s">
        <v>460</v>
      </c>
    </row>
    <row r="11" spans="1:105" ht="15">
      <c r="A11" s="20" t="str">
        <f>MMap!A14</f>
        <v>DHP-Retro-Xlarge Ret</v>
      </c>
      <c r="B11" s="46" t="str">
        <f>MMap!D14</f>
        <v>DHP-Retro-Xlarge Ret-ElecHt</v>
      </c>
      <c r="C11" s="46">
        <f>MMap!M14</f>
        <v>4</v>
      </c>
      <c r="D11" s="46">
        <f>MMap!I14</f>
        <v>20</v>
      </c>
      <c r="E11" s="46">
        <f>MMap!N14</f>
        <v>3.8231780167264038</v>
      </c>
      <c r="F11" s="46"/>
      <c r="G11" s="197" t="s">
        <v>461</v>
      </c>
      <c r="Q11" s="46" t="s">
        <v>460</v>
      </c>
    </row>
    <row r="12" spans="1:105" ht="15">
      <c r="A12" s="20" t="str">
        <f>MMap!A15</f>
        <v>DHP-Retro-Large Ret</v>
      </c>
      <c r="B12" s="46" t="str">
        <f>MMap!D15</f>
        <v>DHP-Retro-Large Ret-ElecHt</v>
      </c>
      <c r="C12" s="46">
        <f>MMap!M15</f>
        <v>4</v>
      </c>
      <c r="D12" s="46">
        <f>MMap!I15</f>
        <v>20</v>
      </c>
      <c r="E12" s="46">
        <f>MMap!N15</f>
        <v>3.8231780167264038</v>
      </c>
      <c r="F12" s="46"/>
      <c r="G12" s="197" t="s">
        <v>461</v>
      </c>
      <c r="Q12" s="46" t="s">
        <v>460</v>
      </c>
    </row>
    <row r="13" spans="1:105" ht="15">
      <c r="A13" s="20" t="str">
        <f>MMap!A16</f>
        <v>DHP-Retro-Medium Ret</v>
      </c>
      <c r="B13" s="46" t="str">
        <f>MMap!D16</f>
        <v>DHP-Retro-Medium Ret-ElecHt</v>
      </c>
      <c r="C13" s="46">
        <f>MMap!M16</f>
        <v>4</v>
      </c>
      <c r="D13" s="46">
        <f>MMap!I16</f>
        <v>20</v>
      </c>
      <c r="E13" s="46">
        <f>MMap!N16</f>
        <v>3.8231780167264038</v>
      </c>
      <c r="F13" s="46"/>
      <c r="G13" s="197" t="s">
        <v>461</v>
      </c>
      <c r="Q13" s="46" t="s">
        <v>460</v>
      </c>
    </row>
    <row r="14" spans="1:105" ht="15">
      <c r="A14" s="20" t="str">
        <f>MMap!A17</f>
        <v>DHP-Retro-Small Ret</v>
      </c>
      <c r="B14" s="46" t="str">
        <f>MMap!D17</f>
        <v>DHP-Retro-Small Ret-ElecHt</v>
      </c>
      <c r="C14" s="46">
        <f>MMap!M17</f>
        <v>4</v>
      </c>
      <c r="D14" s="46">
        <f>MMap!I17</f>
        <v>20</v>
      </c>
      <c r="E14" s="46">
        <f>MMap!N17</f>
        <v>3.8231780167264038</v>
      </c>
      <c r="F14" s="46"/>
      <c r="G14" s="197" t="s">
        <v>461</v>
      </c>
      <c r="Q14" s="46" t="s">
        <v>460</v>
      </c>
    </row>
    <row r="15" spans="1:105" ht="15">
      <c r="A15" s="20" t="str">
        <f>MMap!A18</f>
        <v>DHP-Retro-School K-12</v>
      </c>
      <c r="B15" s="46" t="str">
        <f>MMap!D18</f>
        <v>DHP-Retro-School K-12-ElecHt</v>
      </c>
      <c r="C15" s="46">
        <f>MMap!M18</f>
        <v>4</v>
      </c>
      <c r="D15" s="46">
        <f>MMap!I18</f>
        <v>20</v>
      </c>
      <c r="E15" s="46">
        <f>MMap!N18</f>
        <v>3.8231780167264038</v>
      </c>
      <c r="F15" s="46"/>
      <c r="G15" s="197" t="s">
        <v>461</v>
      </c>
      <c r="Q15" s="46" t="s">
        <v>460</v>
      </c>
    </row>
    <row r="16" spans="1:105" ht="15">
      <c r="A16" s="20" t="str">
        <f>MMap!A19</f>
        <v>DHP-Retro-University</v>
      </c>
      <c r="B16" s="46" t="str">
        <f>MMap!D19</f>
        <v>DHP-Retro-University-ElecHt</v>
      </c>
      <c r="C16" s="46">
        <f>MMap!M19</f>
        <v>4</v>
      </c>
      <c r="D16" s="46">
        <f>MMap!I19</f>
        <v>20</v>
      </c>
      <c r="E16" s="46">
        <f>MMap!N19</f>
        <v>3.8231780167264038</v>
      </c>
      <c r="F16" s="46"/>
      <c r="G16" s="197" t="s">
        <v>461</v>
      </c>
      <c r="Q16" s="46" t="s">
        <v>460</v>
      </c>
    </row>
    <row r="17" spans="1:131" ht="15">
      <c r="A17" s="20" t="str">
        <f>MMap!A20</f>
        <v>DHP-Retro-Warehouse</v>
      </c>
      <c r="B17" s="46" t="str">
        <f>MMap!D20</f>
        <v>DHP-Retro-Warehouse-ElecHt</v>
      </c>
      <c r="C17" s="46">
        <f>MMap!M20</f>
        <v>4</v>
      </c>
      <c r="D17" s="46">
        <f>MMap!I20</f>
        <v>20</v>
      </c>
      <c r="E17" s="46">
        <f>MMap!N20</f>
        <v>3.8231780167264038</v>
      </c>
      <c r="F17" s="46"/>
      <c r="G17" s="197" t="s">
        <v>461</v>
      </c>
      <c r="Q17" s="46" t="s">
        <v>460</v>
      </c>
    </row>
    <row r="18" spans="1:131" ht="15">
      <c r="A18" s="20" t="str">
        <f>MMap!A21</f>
        <v>DHP-Retro-Supermarket</v>
      </c>
      <c r="B18" s="46" t="str">
        <f>MMap!D21</f>
        <v>DHP-Retro-Supermarket-ElecHt</v>
      </c>
      <c r="C18" s="46">
        <f>MMap!M21</f>
        <v>4</v>
      </c>
      <c r="D18" s="46">
        <f>MMap!I21</f>
        <v>20</v>
      </c>
      <c r="E18" s="46">
        <f>MMap!N21</f>
        <v>3.8231780167264038</v>
      </c>
      <c r="F18" s="46"/>
      <c r="G18" s="197" t="s">
        <v>461</v>
      </c>
      <c r="Q18" s="46" t="s">
        <v>460</v>
      </c>
    </row>
    <row r="19" spans="1:131" ht="15">
      <c r="A19" s="20" t="str">
        <f>MMap!A22</f>
        <v>DHP-Retro-MiniMart</v>
      </c>
      <c r="B19" s="46" t="str">
        <f>MMap!D22</f>
        <v>DHP-Retro-MiniMart-ElecHt</v>
      </c>
      <c r="C19" s="46">
        <f>MMap!M22</f>
        <v>4</v>
      </c>
      <c r="D19" s="46">
        <f>MMap!I22</f>
        <v>20</v>
      </c>
      <c r="E19" s="46">
        <f>MMap!N22</f>
        <v>3.8231780167264038</v>
      </c>
      <c r="F19" s="46"/>
      <c r="G19" s="197" t="s">
        <v>461</v>
      </c>
      <c r="Q19" s="46" t="s">
        <v>460</v>
      </c>
    </row>
    <row r="20" spans="1:131" ht="15">
      <c r="A20" s="20" t="str">
        <f>MMap!A23</f>
        <v>DHP-Retro-Restaurant</v>
      </c>
      <c r="B20" s="46" t="str">
        <f>MMap!D23</f>
        <v>DHP-Retro-Restaurant-ElecHt</v>
      </c>
      <c r="C20" s="46">
        <f>MMap!M23</f>
        <v>4</v>
      </c>
      <c r="D20" s="46">
        <f>MMap!I23</f>
        <v>20</v>
      </c>
      <c r="E20" s="46">
        <f>MMap!N23</f>
        <v>3.8231780167264038</v>
      </c>
      <c r="F20" s="46"/>
      <c r="G20" s="197" t="s">
        <v>461</v>
      </c>
      <c r="Q20" s="46" t="s">
        <v>460</v>
      </c>
    </row>
    <row r="21" spans="1:131" ht="15">
      <c r="A21" s="20" t="str">
        <f>MMap!A24</f>
        <v>DHP-Retro-Lodging</v>
      </c>
      <c r="B21" s="46" t="str">
        <f>MMap!D24</f>
        <v>DHP-Retro-Lodging-ElecHt</v>
      </c>
      <c r="C21" s="46">
        <f>MMap!M24</f>
        <v>4</v>
      </c>
      <c r="D21" s="46">
        <f>MMap!I24</f>
        <v>20</v>
      </c>
      <c r="E21" s="46">
        <f>MMap!N24</f>
        <v>3.8231780167264038</v>
      </c>
      <c r="F21" s="46"/>
      <c r="G21" s="197" t="s">
        <v>461</v>
      </c>
      <c r="Q21" s="46" t="s">
        <v>460</v>
      </c>
    </row>
    <row r="22" spans="1:131" ht="15">
      <c r="A22" s="20" t="str">
        <f>MMap!A25</f>
        <v>DHP-Retro-Hospital</v>
      </c>
      <c r="B22" s="46" t="str">
        <f>MMap!D25</f>
        <v>DHP-Retro-Hospital-ElecHt</v>
      </c>
      <c r="C22" s="46">
        <f>MMap!M25</f>
        <v>4</v>
      </c>
      <c r="D22" s="46">
        <f>MMap!I25</f>
        <v>20</v>
      </c>
      <c r="E22" s="46">
        <f>MMap!N25</f>
        <v>3.8231780167264038</v>
      </c>
      <c r="F22" s="46"/>
      <c r="G22" s="197" t="s">
        <v>461</v>
      </c>
      <c r="Q22" s="46" t="s">
        <v>460</v>
      </c>
    </row>
    <row r="23" spans="1:131" ht="15">
      <c r="A23" s="20" t="str">
        <f>MMap!A26</f>
        <v>DHP-Retro-Residential Care</v>
      </c>
      <c r="B23" s="46" t="str">
        <f>MMap!D26</f>
        <v>DHP-Retro-Residential Care-ElecHt</v>
      </c>
      <c r="C23" s="46">
        <f>MMap!M26</f>
        <v>4</v>
      </c>
      <c r="D23" s="46">
        <f>MMap!I26</f>
        <v>20</v>
      </c>
      <c r="E23" s="46">
        <f>MMap!N26</f>
        <v>3.8231780167264038</v>
      </c>
      <c r="F23" s="46"/>
      <c r="G23" s="197" t="s">
        <v>461</v>
      </c>
      <c r="Q23" s="46" t="s">
        <v>460</v>
      </c>
    </row>
    <row r="24" spans="1:131" ht="15">
      <c r="A24" s="20" t="str">
        <f>MMap!A27</f>
        <v>DHP-Retro-Assembly</v>
      </c>
      <c r="B24" s="46" t="str">
        <f>MMap!D27</f>
        <v>DHP-Retro-Assembly-ElecHt</v>
      </c>
      <c r="C24" s="46">
        <f>MMap!M27</f>
        <v>4</v>
      </c>
      <c r="D24" s="46">
        <f>MMap!I27</f>
        <v>20</v>
      </c>
      <c r="E24" s="46">
        <f>MMap!N27</f>
        <v>3.8231780167264038</v>
      </c>
      <c r="F24" s="46"/>
      <c r="G24" s="197" t="s">
        <v>461</v>
      </c>
      <c r="Q24" s="46" t="s">
        <v>460</v>
      </c>
    </row>
    <row r="25" spans="1:131" ht="15">
      <c r="A25" s="20" t="str">
        <f>MMap!A28</f>
        <v>DHP-Retro-Other</v>
      </c>
      <c r="B25" s="46" t="str">
        <f>MMap!D28</f>
        <v>DHP-Retro-Other-ElecHt</v>
      </c>
      <c r="C25" s="46">
        <f>MMap!M28</f>
        <v>4</v>
      </c>
      <c r="D25" s="46">
        <f>MMap!I28</f>
        <v>20</v>
      </c>
      <c r="E25" s="46">
        <f>MMap!N28</f>
        <v>3.8231780167264038</v>
      </c>
      <c r="F25" s="46"/>
      <c r="G25" s="197" t="s">
        <v>461</v>
      </c>
      <c r="Q25" s="46" t="s">
        <v>460</v>
      </c>
    </row>
    <row r="28" spans="1:13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row>
    <row r="29" spans="1:131">
      <c r="A29" s="49" t="s">
        <v>74</v>
      </c>
      <c r="B29" s="5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row>
    <row r="30" spans="1:131">
      <c r="A30" s="20" t="s">
        <v>75</v>
      </c>
      <c r="B30" s="20" t="s">
        <v>306</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row>
    <row r="31" spans="1:131">
      <c r="A31" s="20" t="s">
        <v>76</v>
      </c>
      <c r="B31" s="20" t="s">
        <v>549</v>
      </c>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row>
    <row r="32" spans="1:13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row>
    <row r="33" spans="1:131" ht="13.5" thickBot="1">
      <c r="A33" s="51" t="s">
        <v>77</v>
      </c>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3"/>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row>
    <row r="34" spans="1:131">
      <c r="A34" s="20"/>
      <c r="B34" s="54" t="s">
        <v>78</v>
      </c>
      <c r="C34" s="55"/>
      <c r="D34" s="55" t="s">
        <v>78</v>
      </c>
      <c r="E34" s="56"/>
      <c r="F34" s="20"/>
      <c r="G34" s="54" t="s">
        <v>79</v>
      </c>
      <c r="H34" s="55"/>
      <c r="I34" s="55"/>
      <c r="J34" s="55"/>
      <c r="K34" s="55"/>
      <c r="L34" s="55"/>
      <c r="M34" s="55"/>
      <c r="N34" s="55"/>
      <c r="O34" s="56"/>
      <c r="P34" s="20"/>
      <c r="Q34" s="54" t="s">
        <v>80</v>
      </c>
      <c r="R34" s="55"/>
      <c r="S34" s="55"/>
      <c r="T34" s="55"/>
      <c r="U34" s="56"/>
      <c r="V34" s="20"/>
      <c r="W34" s="54" t="s">
        <v>81</v>
      </c>
      <c r="X34" s="56"/>
      <c r="Y34" s="20"/>
      <c r="Z34" s="54" t="s">
        <v>82</v>
      </c>
      <c r="AA34" s="55"/>
      <c r="AB34" s="56"/>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row>
    <row r="35" spans="1:131">
      <c r="A35" s="20"/>
      <c r="B35" s="57" t="s">
        <v>85</v>
      </c>
      <c r="C35" s="58" t="s">
        <v>83</v>
      </c>
      <c r="D35" s="58" t="s">
        <v>85</v>
      </c>
      <c r="E35" s="59" t="s">
        <v>83</v>
      </c>
      <c r="F35" s="20"/>
      <c r="G35" s="57" t="s">
        <v>86</v>
      </c>
      <c r="H35" s="58" t="s">
        <v>426</v>
      </c>
      <c r="I35" s="58"/>
      <c r="J35" s="58"/>
      <c r="K35" s="58" t="s">
        <v>324</v>
      </c>
      <c r="L35" s="58"/>
      <c r="M35" s="58"/>
      <c r="N35" s="58"/>
      <c r="O35" s="59"/>
      <c r="P35" s="20"/>
      <c r="Q35" s="57"/>
      <c r="R35" s="58" t="s">
        <v>87</v>
      </c>
      <c r="S35" s="58" t="s">
        <v>88</v>
      </c>
      <c r="T35" s="58" t="s">
        <v>89</v>
      </c>
      <c r="U35" s="59" t="s">
        <v>90</v>
      </c>
      <c r="V35" s="20"/>
      <c r="W35" s="57" t="s">
        <v>91</v>
      </c>
      <c r="X35" s="59">
        <v>20</v>
      </c>
      <c r="Y35" s="20"/>
      <c r="Z35" s="57"/>
      <c r="AA35" s="58" t="s">
        <v>83</v>
      </c>
      <c r="AB35" s="59" t="s">
        <v>84</v>
      </c>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row>
    <row r="36" spans="1:131">
      <c r="A36" s="20"/>
      <c r="B36" s="57" t="s">
        <v>92</v>
      </c>
      <c r="C36" s="58" t="s">
        <v>307</v>
      </c>
      <c r="D36" s="58" t="s">
        <v>92</v>
      </c>
      <c r="E36" s="59" t="s">
        <v>307</v>
      </c>
      <c r="F36" s="20"/>
      <c r="G36" s="57" t="s">
        <v>93</v>
      </c>
      <c r="H36" s="58" t="s">
        <v>308</v>
      </c>
      <c r="I36" s="58"/>
      <c r="J36" s="58"/>
      <c r="K36" s="58" t="s">
        <v>325</v>
      </c>
      <c r="L36" s="58"/>
      <c r="M36" s="58"/>
      <c r="N36" s="58"/>
      <c r="O36" s="59"/>
      <c r="P36" s="20"/>
      <c r="Q36" s="57" t="s">
        <v>94</v>
      </c>
      <c r="R36" s="58">
        <v>6.8012888465852586E-2</v>
      </c>
      <c r="S36" s="58">
        <v>4.387844424080023E-2</v>
      </c>
      <c r="T36" s="58">
        <v>5.3289007766645871E-2</v>
      </c>
      <c r="U36" s="59">
        <v>5.447903102274565E-2</v>
      </c>
      <c r="V36" s="20"/>
      <c r="W36" s="57" t="s">
        <v>95</v>
      </c>
      <c r="X36" s="59">
        <v>2016</v>
      </c>
      <c r="Y36" s="20"/>
      <c r="Z36" s="57" t="s">
        <v>309</v>
      </c>
      <c r="AA36" s="58">
        <v>4.03890184699085E-3</v>
      </c>
      <c r="AB36" s="59">
        <v>0.01</v>
      </c>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row>
    <row r="37" spans="1:131">
      <c r="A37" s="20"/>
      <c r="B37" s="57" t="s">
        <v>97</v>
      </c>
      <c r="C37" s="58" t="s">
        <v>310</v>
      </c>
      <c r="D37" s="58" t="s">
        <v>97</v>
      </c>
      <c r="E37" s="59" t="s">
        <v>310</v>
      </c>
      <c r="F37" s="20"/>
      <c r="G37" s="57" t="s">
        <v>98</v>
      </c>
      <c r="H37" s="58" t="s">
        <v>311</v>
      </c>
      <c r="I37" s="58"/>
      <c r="J37" s="58"/>
      <c r="K37" s="58" t="s">
        <v>326</v>
      </c>
      <c r="L37" s="58"/>
      <c r="M37" s="58"/>
      <c r="N37" s="58"/>
      <c r="O37" s="59"/>
      <c r="P37" s="20"/>
      <c r="Q37" s="57" t="s">
        <v>99</v>
      </c>
      <c r="R37" s="58">
        <v>12</v>
      </c>
      <c r="S37" s="58">
        <v>12</v>
      </c>
      <c r="T37" s="58">
        <v>1</v>
      </c>
      <c r="U37" s="59">
        <v>1</v>
      </c>
      <c r="V37" s="20"/>
      <c r="W37" s="57" t="s">
        <v>100</v>
      </c>
      <c r="X37" s="59">
        <v>2016</v>
      </c>
      <c r="Y37" s="20"/>
      <c r="Z37" s="57" t="s">
        <v>96</v>
      </c>
      <c r="AA37" s="58">
        <v>26</v>
      </c>
      <c r="AB37" s="59">
        <v>0</v>
      </c>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row>
    <row r="38" spans="1:131" ht="13.5" thickBot="1">
      <c r="A38" s="20"/>
      <c r="B38" s="60" t="s">
        <v>101</v>
      </c>
      <c r="C38" s="61" t="s">
        <v>310</v>
      </c>
      <c r="D38" s="61" t="s">
        <v>101</v>
      </c>
      <c r="E38" s="62" t="s">
        <v>310</v>
      </c>
      <c r="F38" s="20"/>
      <c r="G38" s="57" t="s">
        <v>102</v>
      </c>
      <c r="H38" s="58" t="s">
        <v>312</v>
      </c>
      <c r="I38" s="58"/>
      <c r="J38" s="58"/>
      <c r="K38" s="58" t="s">
        <v>325</v>
      </c>
      <c r="L38" s="58"/>
      <c r="M38" s="58"/>
      <c r="N38" s="58"/>
      <c r="O38" s="59"/>
      <c r="P38" s="20"/>
      <c r="Q38" s="57"/>
      <c r="R38" s="58" t="s">
        <v>87</v>
      </c>
      <c r="S38" s="58" t="s">
        <v>88</v>
      </c>
      <c r="T38" s="58" t="s">
        <v>89</v>
      </c>
      <c r="U38" s="59" t="s">
        <v>90</v>
      </c>
      <c r="V38" s="20"/>
      <c r="W38" s="57" t="s">
        <v>103</v>
      </c>
      <c r="X38" s="59">
        <v>2012</v>
      </c>
      <c r="Y38" s="20"/>
      <c r="Z38" s="57" t="s">
        <v>313</v>
      </c>
      <c r="AA38" s="58">
        <v>0.9</v>
      </c>
      <c r="AB38" s="59" t="s">
        <v>314</v>
      </c>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row>
    <row r="39" spans="1:131">
      <c r="A39" s="20"/>
      <c r="B39" s="20"/>
      <c r="C39" s="20"/>
      <c r="D39" s="20"/>
      <c r="E39" s="20"/>
      <c r="F39" s="20"/>
      <c r="G39" s="57" t="s">
        <v>105</v>
      </c>
      <c r="H39" s="58" t="s">
        <v>311</v>
      </c>
      <c r="I39" s="58"/>
      <c r="J39" s="58"/>
      <c r="K39" s="58"/>
      <c r="L39" s="58"/>
      <c r="M39" s="58"/>
      <c r="N39" s="58"/>
      <c r="O39" s="59"/>
      <c r="P39" s="20"/>
      <c r="Q39" s="57" t="s">
        <v>106</v>
      </c>
      <c r="R39" s="58">
        <v>0.35</v>
      </c>
      <c r="S39" s="58">
        <v>0.19500000000000001</v>
      </c>
      <c r="T39" s="58">
        <v>0.45499999999999996</v>
      </c>
      <c r="U39" s="59">
        <v>0</v>
      </c>
      <c r="V39" s="20"/>
      <c r="W39" s="57" t="s">
        <v>107</v>
      </c>
      <c r="X39" s="59">
        <v>0.04</v>
      </c>
      <c r="Y39" s="20"/>
      <c r="Z39" s="57" t="s">
        <v>315</v>
      </c>
      <c r="AA39" s="58">
        <v>4.7399348199455904E-2</v>
      </c>
      <c r="AB39" s="59">
        <v>0</v>
      </c>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row>
    <row r="40" spans="1:131">
      <c r="A40" s="20"/>
      <c r="B40" s="20" t="s">
        <v>108</v>
      </c>
      <c r="C40" s="20" t="s">
        <v>83</v>
      </c>
      <c r="D40" s="20"/>
      <c r="E40" s="20"/>
      <c r="F40" s="20"/>
      <c r="G40" s="57" t="s">
        <v>109</v>
      </c>
      <c r="H40" s="58" t="s">
        <v>316</v>
      </c>
      <c r="I40" s="58"/>
      <c r="J40" s="58"/>
      <c r="K40" s="58" t="s">
        <v>115</v>
      </c>
      <c r="L40" s="58"/>
      <c r="M40" s="58"/>
      <c r="N40" s="58"/>
      <c r="O40" s="59"/>
      <c r="P40" s="20"/>
      <c r="Q40" s="57" t="s">
        <v>110</v>
      </c>
      <c r="R40" s="58">
        <v>1</v>
      </c>
      <c r="S40" s="58">
        <v>0</v>
      </c>
      <c r="T40" s="58">
        <v>0</v>
      </c>
      <c r="U40" s="59">
        <v>0</v>
      </c>
      <c r="V40" s="20"/>
      <c r="W40" s="57" t="s">
        <v>111</v>
      </c>
      <c r="X40" s="59">
        <v>0</v>
      </c>
      <c r="Y40" s="20"/>
      <c r="Z40" s="57" t="s">
        <v>104</v>
      </c>
      <c r="AA40" s="58">
        <v>31</v>
      </c>
      <c r="AB40" s="59">
        <v>0</v>
      </c>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row>
    <row r="41" spans="1:131">
      <c r="A41" s="20"/>
      <c r="B41" s="20" t="s">
        <v>112</v>
      </c>
      <c r="C41" s="20" t="s">
        <v>113</v>
      </c>
      <c r="D41" s="20"/>
      <c r="E41" s="20"/>
      <c r="F41" s="20"/>
      <c r="G41" s="57" t="s">
        <v>114</v>
      </c>
      <c r="H41" s="58" t="s">
        <v>115</v>
      </c>
      <c r="I41" s="58"/>
      <c r="J41" s="58"/>
      <c r="K41" s="58" t="s">
        <v>120</v>
      </c>
      <c r="L41" s="58"/>
      <c r="M41" s="58"/>
      <c r="N41" s="58"/>
      <c r="O41" s="59"/>
      <c r="P41" s="20"/>
      <c r="Q41" s="57" t="s">
        <v>116</v>
      </c>
      <c r="R41" s="58">
        <v>1</v>
      </c>
      <c r="S41" s="58">
        <v>0</v>
      </c>
      <c r="T41" s="58">
        <v>0</v>
      </c>
      <c r="U41" s="59">
        <v>0</v>
      </c>
      <c r="V41" s="20"/>
      <c r="W41" s="57" t="s">
        <v>317</v>
      </c>
      <c r="X41" s="59">
        <v>0.2</v>
      </c>
      <c r="Y41" s="20"/>
      <c r="Z41" s="57" t="s">
        <v>318</v>
      </c>
      <c r="AA41" s="58">
        <v>0.7</v>
      </c>
      <c r="AB41" s="59" t="s">
        <v>314</v>
      </c>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row>
    <row r="42" spans="1:131">
      <c r="A42" s="20"/>
      <c r="B42" s="20" t="s">
        <v>117</v>
      </c>
      <c r="C42" s="20" t="s">
        <v>118</v>
      </c>
      <c r="D42" s="20"/>
      <c r="E42" s="20"/>
      <c r="F42" s="20"/>
      <c r="G42" s="57" t="s">
        <v>119</v>
      </c>
      <c r="H42" s="58" t="s">
        <v>120</v>
      </c>
      <c r="I42" s="58"/>
      <c r="J42" s="58"/>
      <c r="K42" s="58" t="s">
        <v>126</v>
      </c>
      <c r="L42" s="58"/>
      <c r="M42" s="58"/>
      <c r="N42" s="58"/>
      <c r="O42" s="59"/>
      <c r="P42" s="20"/>
      <c r="Q42" s="57" t="s">
        <v>121</v>
      </c>
      <c r="R42" s="58"/>
      <c r="S42" s="58">
        <v>0.3</v>
      </c>
      <c r="T42" s="58">
        <v>0.7</v>
      </c>
      <c r="U42" s="59">
        <v>0</v>
      </c>
      <c r="V42" s="20"/>
      <c r="W42" s="57" t="s">
        <v>122</v>
      </c>
      <c r="X42" s="59">
        <v>0</v>
      </c>
      <c r="Y42" s="20"/>
      <c r="Z42" s="57" t="s">
        <v>319</v>
      </c>
      <c r="AA42" s="58">
        <v>0</v>
      </c>
      <c r="AB42" s="59">
        <v>0</v>
      </c>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row>
    <row r="43" spans="1:131" ht="13.5" thickBot="1">
      <c r="A43" s="20"/>
      <c r="B43" s="20" t="s">
        <v>123</v>
      </c>
      <c r="C43" s="20" t="s">
        <v>124</v>
      </c>
      <c r="D43" s="20"/>
      <c r="E43" s="20"/>
      <c r="F43" s="20"/>
      <c r="G43" s="60" t="s">
        <v>125</v>
      </c>
      <c r="H43" s="61" t="s">
        <v>126</v>
      </c>
      <c r="I43" s="61"/>
      <c r="J43" s="61"/>
      <c r="K43" s="61"/>
      <c r="L43" s="61"/>
      <c r="M43" s="61"/>
      <c r="N43" s="61"/>
      <c r="O43" s="62"/>
      <c r="P43" s="20"/>
      <c r="Q43" s="60" t="s">
        <v>320</v>
      </c>
      <c r="R43" s="61"/>
      <c r="S43" s="61">
        <v>20</v>
      </c>
      <c r="T43" s="61"/>
      <c r="U43" s="62"/>
      <c r="V43" s="20"/>
      <c r="W43" s="60" t="s">
        <v>127</v>
      </c>
      <c r="X43" s="62">
        <v>2018</v>
      </c>
      <c r="Y43" s="20"/>
      <c r="Z43" s="60" t="s">
        <v>321</v>
      </c>
      <c r="AA43" s="61">
        <v>0</v>
      </c>
      <c r="AB43" s="62">
        <v>0</v>
      </c>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row>
    <row r="44" spans="1:13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row>
    <row r="45" spans="1:13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s="161" customForma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s="161" customForma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s="162" customForma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s="20" customFormat="1" ht="13.5" thickBot="1">
      <c r="A51" s="51" t="s">
        <v>128</v>
      </c>
      <c r="B51" s="53"/>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1:131" s="20" customFormat="1" ht="26.25" thickBot="1">
      <c r="A52" s="63" t="s">
        <v>129</v>
      </c>
      <c r="B52" s="64"/>
      <c r="C52" s="65" t="s">
        <v>130</v>
      </c>
      <c r="D52" s="66"/>
      <c r="E52" s="66"/>
      <c r="F52" s="66"/>
      <c r="G52" s="66"/>
      <c r="H52" s="66"/>
      <c r="I52" s="66"/>
      <c r="J52" s="66"/>
      <c r="K52" s="67"/>
      <c r="L52" s="65" t="s">
        <v>131</v>
      </c>
      <c r="M52" s="66"/>
      <c r="N52" s="66"/>
      <c r="O52" s="66"/>
      <c r="P52" s="66"/>
      <c r="Q52" s="67"/>
      <c r="R52" s="65" t="s">
        <v>132</v>
      </c>
      <c r="S52" s="66"/>
      <c r="T52" s="66"/>
      <c r="U52" s="67"/>
      <c r="V52" s="65" t="s">
        <v>133</v>
      </c>
      <c r="W52" s="66"/>
      <c r="X52" s="66"/>
      <c r="Y52" s="67"/>
      <c r="Z52" s="65" t="s">
        <v>134</v>
      </c>
      <c r="AA52" s="66"/>
      <c r="AB52" s="66"/>
      <c r="AC52" s="67"/>
      <c r="AD52" s="65" t="s">
        <v>135</v>
      </c>
      <c r="AE52" s="66"/>
      <c r="AF52" s="66"/>
      <c r="AG52" s="67"/>
      <c r="AH52" s="65" t="s">
        <v>136</v>
      </c>
      <c r="AI52" s="66"/>
      <c r="AJ52" s="66"/>
      <c r="AK52" s="66"/>
      <c r="AL52" s="67"/>
      <c r="AM52" s="65" t="s">
        <v>137</v>
      </c>
      <c r="AN52" s="66"/>
      <c r="AO52" s="66"/>
      <c r="AP52" s="66"/>
      <c r="AQ52" s="66"/>
      <c r="AR52" s="66"/>
      <c r="AS52" s="67"/>
      <c r="AT52" s="65" t="s">
        <v>138</v>
      </c>
      <c r="AU52" s="66"/>
      <c r="AV52" s="66"/>
      <c r="AW52" s="66"/>
      <c r="AX52" s="66"/>
      <c r="AY52" s="66"/>
      <c r="AZ52" s="67"/>
      <c r="BA52" s="65" t="s">
        <v>139</v>
      </c>
      <c r="BB52" s="66"/>
      <c r="BC52" s="66"/>
      <c r="BD52" s="66"/>
      <c r="BE52" s="66"/>
      <c r="BF52" s="67"/>
      <c r="BG52" s="65" t="s">
        <v>140</v>
      </c>
      <c r="BH52" s="67"/>
      <c r="BI52" s="65" t="s">
        <v>141</v>
      </c>
      <c r="BJ52" s="66"/>
      <c r="BK52" s="66"/>
      <c r="BL52" s="66"/>
      <c r="BM52" s="67"/>
      <c r="BN52" s="65" t="s">
        <v>142</v>
      </c>
      <c r="BO52" s="66"/>
      <c r="BP52" s="66"/>
      <c r="BQ52" s="66"/>
      <c r="BR52" s="66"/>
      <c r="BS52" s="66"/>
      <c r="BT52" s="66"/>
      <c r="BU52" s="66"/>
      <c r="BV52" s="66"/>
      <c r="BW52" s="66"/>
      <c r="BX52" s="66"/>
      <c r="BY52" s="66"/>
      <c r="BZ52" s="66"/>
      <c r="CA52" s="66"/>
      <c r="CB52" s="66"/>
      <c r="CC52" s="67"/>
      <c r="CD52" s="65" t="s">
        <v>143</v>
      </c>
      <c r="CE52" s="67"/>
      <c r="CF52" s="65" t="s">
        <v>144</v>
      </c>
      <c r="CG52" s="66"/>
      <c r="CH52" s="66"/>
      <c r="CI52" s="66"/>
      <c r="CJ52" s="66"/>
      <c r="CK52" s="67"/>
      <c r="CL52" s="68"/>
      <c r="CM52" s="65" t="s">
        <v>18</v>
      </c>
      <c r="CN52" s="66"/>
      <c r="CO52" s="66"/>
      <c r="CP52" s="67"/>
      <c r="CQ52" s="65" t="s">
        <v>145</v>
      </c>
      <c r="CR52" s="66"/>
      <c r="CS52" s="66"/>
      <c r="CT52" s="66"/>
      <c r="CU52" s="67"/>
      <c r="CV52" s="65" t="s">
        <v>146</v>
      </c>
      <c r="CW52" s="67"/>
    </row>
    <row r="53" spans="1:131" s="20" customFormat="1" ht="127.5">
      <c r="A53" s="69" t="s">
        <v>147</v>
      </c>
      <c r="B53" s="70" t="s">
        <v>148</v>
      </c>
      <c r="C53" s="71" t="s">
        <v>9</v>
      </c>
      <c r="D53" s="71" t="s">
        <v>149</v>
      </c>
      <c r="E53" s="71" t="s">
        <v>150</v>
      </c>
      <c r="F53" s="71" t="s">
        <v>151</v>
      </c>
      <c r="G53" s="71" t="s">
        <v>152</v>
      </c>
      <c r="H53" s="71" t="s">
        <v>153</v>
      </c>
      <c r="I53" s="71" t="s">
        <v>154</v>
      </c>
      <c r="J53" s="71" t="s">
        <v>155</v>
      </c>
      <c r="K53" s="71" t="s">
        <v>156</v>
      </c>
      <c r="L53" s="71" t="s">
        <v>157</v>
      </c>
      <c r="M53" s="71" t="s">
        <v>158</v>
      </c>
      <c r="N53" s="71" t="s">
        <v>159</v>
      </c>
      <c r="O53" s="71" t="s">
        <v>160</v>
      </c>
      <c r="P53" s="71" t="s">
        <v>161</v>
      </c>
      <c r="Q53" s="71" t="s">
        <v>162</v>
      </c>
      <c r="R53" s="71" t="s">
        <v>163</v>
      </c>
      <c r="S53" s="71" t="s">
        <v>164</v>
      </c>
      <c r="T53" s="71" t="s">
        <v>165</v>
      </c>
      <c r="U53" s="71" t="s">
        <v>87</v>
      </c>
      <c r="V53" s="71" t="s">
        <v>163</v>
      </c>
      <c r="W53" s="71" t="s">
        <v>164</v>
      </c>
      <c r="X53" s="71" t="s">
        <v>165</v>
      </c>
      <c r="Y53" s="71" t="s">
        <v>87</v>
      </c>
      <c r="Z53" s="71" t="s">
        <v>163</v>
      </c>
      <c r="AA53" s="71" t="s">
        <v>164</v>
      </c>
      <c r="AB53" s="71" t="s">
        <v>165</v>
      </c>
      <c r="AC53" s="71" t="s">
        <v>87</v>
      </c>
      <c r="AD53" s="71" t="s">
        <v>163</v>
      </c>
      <c r="AE53" s="71" t="s">
        <v>164</v>
      </c>
      <c r="AF53" s="71" t="s">
        <v>165</v>
      </c>
      <c r="AG53" s="71" t="s">
        <v>87</v>
      </c>
      <c r="AH53" s="71" t="s">
        <v>163</v>
      </c>
      <c r="AI53" s="71" t="s">
        <v>164</v>
      </c>
      <c r="AJ53" s="71" t="s">
        <v>165</v>
      </c>
      <c r="AK53" s="71" t="s">
        <v>87</v>
      </c>
      <c r="AL53" s="71" t="s">
        <v>166</v>
      </c>
      <c r="AM53" s="71" t="s">
        <v>167</v>
      </c>
      <c r="AN53" s="71" t="s">
        <v>168</v>
      </c>
      <c r="AO53" s="71" t="s">
        <v>169</v>
      </c>
      <c r="AP53" s="71" t="s">
        <v>170</v>
      </c>
      <c r="AQ53" s="71" t="s">
        <v>171</v>
      </c>
      <c r="AR53" s="71" t="s">
        <v>172</v>
      </c>
      <c r="AS53" s="71" t="s">
        <v>173</v>
      </c>
      <c r="AT53" s="71" t="s">
        <v>174</v>
      </c>
      <c r="AU53" s="71" t="s">
        <v>175</v>
      </c>
      <c r="AV53" s="71" t="s">
        <v>176</v>
      </c>
      <c r="AW53" s="71" t="s">
        <v>177</v>
      </c>
      <c r="AX53" s="71" t="s">
        <v>178</v>
      </c>
      <c r="AY53" s="71" t="s">
        <v>179</v>
      </c>
      <c r="AZ53" s="71" t="s">
        <v>180</v>
      </c>
      <c r="BA53" s="71" t="s">
        <v>181</v>
      </c>
      <c r="BB53" s="71" t="s">
        <v>182</v>
      </c>
      <c r="BC53" s="71" t="s">
        <v>183</v>
      </c>
      <c r="BD53" s="71" t="s">
        <v>184</v>
      </c>
      <c r="BE53" s="71" t="s">
        <v>185</v>
      </c>
      <c r="BF53" s="71" t="s">
        <v>186</v>
      </c>
      <c r="BG53" s="71" t="s">
        <v>187</v>
      </c>
      <c r="BH53" s="71" t="s">
        <v>188</v>
      </c>
      <c r="BI53" s="71" t="s">
        <v>189</v>
      </c>
      <c r="BJ53" s="71" t="s">
        <v>190</v>
      </c>
      <c r="BK53" s="71" t="s">
        <v>191</v>
      </c>
      <c r="BL53" s="71" t="s">
        <v>192</v>
      </c>
      <c r="BM53" s="71" t="s">
        <v>193</v>
      </c>
      <c r="BN53" s="71" t="s">
        <v>194</v>
      </c>
      <c r="BO53" s="71" t="s">
        <v>195</v>
      </c>
      <c r="BP53" s="71" t="s">
        <v>196</v>
      </c>
      <c r="BQ53" s="71" t="s">
        <v>197</v>
      </c>
      <c r="BR53" s="71" t="s">
        <v>198</v>
      </c>
      <c r="BS53" s="71" t="s">
        <v>199</v>
      </c>
      <c r="BT53" s="71" t="s">
        <v>200</v>
      </c>
      <c r="BU53" s="71" t="s">
        <v>201</v>
      </c>
      <c r="BV53" s="71" t="s">
        <v>202</v>
      </c>
      <c r="BW53" s="71" t="s">
        <v>203</v>
      </c>
      <c r="BX53" s="71" t="s">
        <v>204</v>
      </c>
      <c r="BY53" s="71" t="s">
        <v>205</v>
      </c>
      <c r="BZ53" s="71" t="s">
        <v>206</v>
      </c>
      <c r="CA53" s="71" t="s">
        <v>207</v>
      </c>
      <c r="CB53" s="71" t="s">
        <v>208</v>
      </c>
      <c r="CC53" s="71" t="s">
        <v>209</v>
      </c>
      <c r="CD53" s="71" t="s">
        <v>210</v>
      </c>
      <c r="CE53" s="71" t="s">
        <v>48</v>
      </c>
      <c r="CF53" s="71" t="s">
        <v>211</v>
      </c>
      <c r="CG53" s="71" t="s">
        <v>212</v>
      </c>
      <c r="CH53" s="71" t="s">
        <v>213</v>
      </c>
      <c r="CI53" s="71" t="s">
        <v>327</v>
      </c>
      <c r="CJ53" s="71" t="s">
        <v>328</v>
      </c>
      <c r="CK53" s="71" t="s">
        <v>329</v>
      </c>
      <c r="CL53" s="71"/>
      <c r="CM53" s="71" t="s">
        <v>214</v>
      </c>
      <c r="CN53" s="71" t="s">
        <v>215</v>
      </c>
      <c r="CO53" s="71" t="s">
        <v>216</v>
      </c>
      <c r="CP53" s="71" t="s">
        <v>217</v>
      </c>
      <c r="CQ53" s="71" t="s">
        <v>218</v>
      </c>
      <c r="CR53" s="71" t="s">
        <v>219</v>
      </c>
      <c r="CS53" s="71" t="s">
        <v>220</v>
      </c>
      <c r="CT53" s="71" t="s">
        <v>221</v>
      </c>
      <c r="CU53" s="71" t="s">
        <v>222</v>
      </c>
      <c r="CV53" s="71" t="s">
        <v>223</v>
      </c>
      <c r="CW53" s="72" t="s">
        <v>224</v>
      </c>
    </row>
    <row r="54" spans="1:131" s="20" customFormat="1">
      <c r="A54" s="20" t="s">
        <v>462</v>
      </c>
      <c r="B54" s="20" t="s">
        <v>480</v>
      </c>
      <c r="C54" s="40">
        <v>20</v>
      </c>
      <c r="D54" s="40">
        <v>4</v>
      </c>
      <c r="E54" s="40">
        <v>0</v>
      </c>
      <c r="F54" s="40">
        <v>3.8231780167264038</v>
      </c>
      <c r="G54" s="40">
        <v>0</v>
      </c>
      <c r="H54" s="40">
        <v>0</v>
      </c>
      <c r="I54" s="40" t="s">
        <v>461</v>
      </c>
      <c r="J54" s="40"/>
      <c r="K54" s="40"/>
      <c r="L54" s="40">
        <v>4.3122963133707319</v>
      </c>
      <c r="M54" s="40">
        <v>1.5403925276420553E-3</v>
      </c>
      <c r="N54" s="40">
        <v>1.5292746651566715E-3</v>
      </c>
      <c r="O54" s="40">
        <v>0</v>
      </c>
      <c r="P54" s="40">
        <v>0</v>
      </c>
      <c r="Q54" s="40">
        <v>0</v>
      </c>
      <c r="R54" s="40">
        <v>0.76239276846708626</v>
      </c>
      <c r="S54" s="40">
        <v>1.7617737286419406</v>
      </c>
      <c r="T54" s="40">
        <v>0</v>
      </c>
      <c r="U54" s="40">
        <v>1.5644101949874318</v>
      </c>
      <c r="V54" s="40" t="s">
        <v>225</v>
      </c>
      <c r="W54" s="40" t="s">
        <v>225</v>
      </c>
      <c r="X54" s="40" t="s">
        <v>225</v>
      </c>
      <c r="Y54" s="40" t="s">
        <v>225</v>
      </c>
      <c r="Z54" s="40">
        <v>0</v>
      </c>
      <c r="AA54" s="40">
        <v>0</v>
      </c>
      <c r="AB54" s="40">
        <v>0</v>
      </c>
      <c r="AC54" s="40">
        <v>0</v>
      </c>
      <c r="AD54" s="40">
        <v>0</v>
      </c>
      <c r="AE54" s="40">
        <v>0</v>
      </c>
      <c r="AF54" s="40">
        <v>0</v>
      </c>
      <c r="AG54" s="40">
        <v>0</v>
      </c>
      <c r="AH54" s="40">
        <v>0.76239276846708626</v>
      </c>
      <c r="AI54" s="40">
        <v>1.7617737286419406</v>
      </c>
      <c r="AJ54" s="40">
        <v>0</v>
      </c>
      <c r="AK54" s="40">
        <v>1.5644101949874318</v>
      </c>
      <c r="AL54" s="40">
        <v>4.088576692096459</v>
      </c>
      <c r="AM54" s="40">
        <v>2.225752743508945</v>
      </c>
      <c r="AN54" s="40">
        <v>0.54429536590013483</v>
      </c>
      <c r="AO54" s="40">
        <v>0</v>
      </c>
      <c r="AP54" s="40">
        <v>0</v>
      </c>
      <c r="AQ54" s="40">
        <v>2.7700481094090801</v>
      </c>
      <c r="AR54" s="40">
        <v>0.76239276846708626</v>
      </c>
      <c r="AS54" s="73">
        <v>3.6333609446200663</v>
      </c>
      <c r="AT54" s="40">
        <v>2.225752743508945</v>
      </c>
      <c r="AU54" s="40">
        <v>0.64428359488768072</v>
      </c>
      <c r="AV54" s="40">
        <v>0</v>
      </c>
      <c r="AW54" s="40">
        <v>0</v>
      </c>
      <c r="AX54" s="40">
        <v>2.8700363383966256</v>
      </c>
      <c r="AY54" s="40">
        <v>1.7617737286419406</v>
      </c>
      <c r="AZ54" s="73">
        <v>1.6290606970334305</v>
      </c>
      <c r="BA54" s="40">
        <v>2.225752743508945</v>
      </c>
      <c r="BB54" s="40">
        <v>1.1885789607878157</v>
      </c>
      <c r="BC54" s="40">
        <v>0</v>
      </c>
      <c r="BD54" s="40">
        <v>0</v>
      </c>
      <c r="BE54" s="40">
        <v>3.4143317042967603</v>
      </c>
      <c r="BF54" s="40">
        <v>2.524166497109027</v>
      </c>
      <c r="BG54" s="40">
        <v>22.789451720862559</v>
      </c>
      <c r="BH54" s="73">
        <v>1.3526570882733986</v>
      </c>
      <c r="BI54" s="40">
        <v>13.00889138062217</v>
      </c>
      <c r="BJ54" s="40">
        <v>30.061569339408237</v>
      </c>
      <c r="BK54" s="40">
        <v>0</v>
      </c>
      <c r="BL54" s="40">
        <v>26.693907842605732</v>
      </c>
      <c r="BM54" s="40">
        <v>69.764368562636136</v>
      </c>
      <c r="BN54" s="40">
        <v>2.225752743508945</v>
      </c>
      <c r="BO54" s="40">
        <v>0</v>
      </c>
      <c r="BP54" s="40">
        <v>1.1885789607878157</v>
      </c>
      <c r="BQ54" s="40">
        <v>0</v>
      </c>
      <c r="BR54" s="40">
        <v>0</v>
      </c>
      <c r="BS54" s="40">
        <v>0</v>
      </c>
      <c r="BT54" s="40">
        <v>0</v>
      </c>
      <c r="BU54" s="40">
        <v>0</v>
      </c>
      <c r="BV54" s="40">
        <v>0</v>
      </c>
      <c r="BW54" s="40">
        <v>0</v>
      </c>
      <c r="BX54" s="40">
        <v>4.088576692096459</v>
      </c>
      <c r="BY54" s="40"/>
      <c r="BZ54" s="40">
        <v>0</v>
      </c>
      <c r="CA54" s="40">
        <v>0</v>
      </c>
      <c r="CB54" s="40">
        <v>3.4143317042967607</v>
      </c>
      <c r="CC54" s="40">
        <v>4.088576692096459</v>
      </c>
      <c r="CD54" s="81">
        <v>0.83509053673786604</v>
      </c>
      <c r="CE54" s="40">
        <v>49.483359563468291</v>
      </c>
      <c r="CF54" s="40">
        <v>4.0966909304689068E-2</v>
      </c>
      <c r="CG54" s="40">
        <v>0</v>
      </c>
      <c r="CH54" s="40">
        <v>4.0966909304689068E-2</v>
      </c>
      <c r="CI54" s="40">
        <v>2.0483407488510971E-3</v>
      </c>
      <c r="CJ54" s="40">
        <v>0</v>
      </c>
      <c r="CK54" s="40">
        <v>2.0483407488510971E-3</v>
      </c>
      <c r="CL54" s="40"/>
      <c r="CM54" s="40">
        <v>0</v>
      </c>
      <c r="CN54" s="40"/>
      <c r="CO54" s="40">
        <v>0</v>
      </c>
      <c r="CP54" s="40">
        <v>0</v>
      </c>
      <c r="CQ54" s="40">
        <v>0</v>
      </c>
      <c r="CR54" s="40">
        <v>0</v>
      </c>
      <c r="CS54" s="40">
        <v>0</v>
      </c>
      <c r="CT54" s="40">
        <v>0</v>
      </c>
      <c r="CU54" s="40">
        <v>0</v>
      </c>
      <c r="CV54" s="40">
        <v>9999</v>
      </c>
      <c r="CW54" s="73">
        <v>9999</v>
      </c>
    </row>
    <row r="55" spans="1:131" s="20" customFormat="1">
      <c r="A55" s="20" t="s">
        <v>463</v>
      </c>
      <c r="B55" s="20" t="s">
        <v>481</v>
      </c>
      <c r="C55" s="40">
        <v>20</v>
      </c>
      <c r="D55" s="40">
        <v>4</v>
      </c>
      <c r="E55" s="40">
        <v>0</v>
      </c>
      <c r="F55" s="40">
        <v>3.8231780167264038</v>
      </c>
      <c r="G55" s="40">
        <v>0</v>
      </c>
      <c r="H55" s="40">
        <v>0</v>
      </c>
      <c r="I55" s="40" t="s">
        <v>461</v>
      </c>
      <c r="J55" s="40"/>
      <c r="K55" s="40"/>
      <c r="L55" s="40">
        <v>4.3122963133707319</v>
      </c>
      <c r="M55" s="40">
        <v>1.5403925276420553E-3</v>
      </c>
      <c r="N55" s="40">
        <v>1.5292746651566715E-3</v>
      </c>
      <c r="O55" s="40">
        <v>0</v>
      </c>
      <c r="P55" s="40">
        <v>0</v>
      </c>
      <c r="Q55" s="40">
        <v>0</v>
      </c>
      <c r="R55" s="40">
        <v>0.76239276846708626</v>
      </c>
      <c r="S55" s="40">
        <v>1.7617737286419406</v>
      </c>
      <c r="T55" s="40">
        <v>0</v>
      </c>
      <c r="U55" s="40">
        <v>1.5644101949874318</v>
      </c>
      <c r="V55" s="40" t="s">
        <v>225</v>
      </c>
      <c r="W55" s="40" t="s">
        <v>225</v>
      </c>
      <c r="X55" s="40" t="s">
        <v>225</v>
      </c>
      <c r="Y55" s="40" t="s">
        <v>225</v>
      </c>
      <c r="Z55" s="40">
        <v>0</v>
      </c>
      <c r="AA55" s="40">
        <v>0</v>
      </c>
      <c r="AB55" s="40">
        <v>0</v>
      </c>
      <c r="AC55" s="40">
        <v>0</v>
      </c>
      <c r="AD55" s="40">
        <v>0</v>
      </c>
      <c r="AE55" s="40">
        <v>0</v>
      </c>
      <c r="AF55" s="40">
        <v>0</v>
      </c>
      <c r="AG55" s="40">
        <v>0</v>
      </c>
      <c r="AH55" s="40">
        <v>0.76239276846708626</v>
      </c>
      <c r="AI55" s="40">
        <v>1.7617737286419406</v>
      </c>
      <c r="AJ55" s="40">
        <v>0</v>
      </c>
      <c r="AK55" s="40">
        <v>1.5644101949874318</v>
      </c>
      <c r="AL55" s="40">
        <v>4.088576692096459</v>
      </c>
      <c r="AM55" s="40">
        <v>2.225752743508945</v>
      </c>
      <c r="AN55" s="40">
        <v>0.54429536590013483</v>
      </c>
      <c r="AO55" s="40">
        <v>0</v>
      </c>
      <c r="AP55" s="40">
        <v>0</v>
      </c>
      <c r="AQ55" s="40">
        <v>2.7700481094090801</v>
      </c>
      <c r="AR55" s="40">
        <v>0.76239276846708626</v>
      </c>
      <c r="AS55" s="73">
        <v>3.6333609446200663</v>
      </c>
      <c r="AT55" s="40">
        <v>2.225752743508945</v>
      </c>
      <c r="AU55" s="40">
        <v>0.64428359488768072</v>
      </c>
      <c r="AV55" s="40">
        <v>0</v>
      </c>
      <c r="AW55" s="40">
        <v>0</v>
      </c>
      <c r="AX55" s="40">
        <v>2.8700363383966256</v>
      </c>
      <c r="AY55" s="40">
        <v>1.7617737286419406</v>
      </c>
      <c r="AZ55" s="73">
        <v>1.6290606970334305</v>
      </c>
      <c r="BA55" s="40">
        <v>2.225752743508945</v>
      </c>
      <c r="BB55" s="40">
        <v>1.1885789607878157</v>
      </c>
      <c r="BC55" s="40">
        <v>0</v>
      </c>
      <c r="BD55" s="40">
        <v>0</v>
      </c>
      <c r="BE55" s="40">
        <v>3.4143317042967603</v>
      </c>
      <c r="BF55" s="40">
        <v>2.524166497109027</v>
      </c>
      <c r="BG55" s="40">
        <v>22.789451720862559</v>
      </c>
      <c r="BH55" s="73">
        <v>1.3526570882733986</v>
      </c>
      <c r="BI55" s="40">
        <v>13.00889138062217</v>
      </c>
      <c r="BJ55" s="40">
        <v>30.061569339408237</v>
      </c>
      <c r="BK55" s="40">
        <v>0</v>
      </c>
      <c r="BL55" s="40">
        <v>26.693907842605732</v>
      </c>
      <c r="BM55" s="40">
        <v>69.764368562636136</v>
      </c>
      <c r="BN55" s="40">
        <v>2.225752743508945</v>
      </c>
      <c r="BO55" s="40">
        <v>0</v>
      </c>
      <c r="BP55" s="40">
        <v>1.1885789607878157</v>
      </c>
      <c r="BQ55" s="40">
        <v>0</v>
      </c>
      <c r="BR55" s="40">
        <v>0</v>
      </c>
      <c r="BS55" s="40">
        <v>0</v>
      </c>
      <c r="BT55" s="40">
        <v>0</v>
      </c>
      <c r="BU55" s="40">
        <v>0</v>
      </c>
      <c r="BV55" s="40">
        <v>0</v>
      </c>
      <c r="BW55" s="40">
        <v>0</v>
      </c>
      <c r="BX55" s="40">
        <v>4.088576692096459</v>
      </c>
      <c r="BY55" s="40"/>
      <c r="BZ55" s="40">
        <v>0</v>
      </c>
      <c r="CA55" s="40">
        <v>0</v>
      </c>
      <c r="CB55" s="40">
        <v>3.4143317042967607</v>
      </c>
      <c r="CC55" s="40">
        <v>4.088576692096459</v>
      </c>
      <c r="CD55" s="81">
        <v>0.83509053673786604</v>
      </c>
      <c r="CE55" s="40">
        <v>49.483359563468291</v>
      </c>
      <c r="CF55" s="40">
        <v>4.0966909304689068E-2</v>
      </c>
      <c r="CG55" s="40">
        <v>0</v>
      </c>
      <c r="CH55" s="40">
        <v>4.0966909304689068E-2</v>
      </c>
      <c r="CI55" s="40">
        <v>2.0483407488510971E-3</v>
      </c>
      <c r="CJ55" s="40">
        <v>0</v>
      </c>
      <c r="CK55" s="40">
        <v>2.0483407488510971E-3</v>
      </c>
      <c r="CL55" s="40"/>
      <c r="CM55" s="40">
        <v>0</v>
      </c>
      <c r="CN55" s="40"/>
      <c r="CO55" s="40">
        <v>0</v>
      </c>
      <c r="CP55" s="40">
        <v>0</v>
      </c>
      <c r="CQ55" s="40">
        <v>0</v>
      </c>
      <c r="CR55" s="40">
        <v>0</v>
      </c>
      <c r="CS55" s="40">
        <v>0</v>
      </c>
      <c r="CT55" s="40">
        <v>0</v>
      </c>
      <c r="CU55" s="40">
        <v>0</v>
      </c>
      <c r="CV55" s="40">
        <v>9999</v>
      </c>
      <c r="CW55" s="73">
        <v>9999</v>
      </c>
    </row>
    <row r="56" spans="1:131" s="20" customFormat="1">
      <c r="A56" s="20" t="s">
        <v>464</v>
      </c>
      <c r="B56" s="20" t="s">
        <v>482</v>
      </c>
      <c r="C56" s="40">
        <v>20</v>
      </c>
      <c r="D56" s="40">
        <v>4</v>
      </c>
      <c r="E56" s="40">
        <v>0</v>
      </c>
      <c r="F56" s="40">
        <v>3.8231780167264038</v>
      </c>
      <c r="G56" s="40">
        <v>0</v>
      </c>
      <c r="H56" s="40">
        <v>0</v>
      </c>
      <c r="I56" s="40" t="s">
        <v>461</v>
      </c>
      <c r="J56" s="40"/>
      <c r="K56" s="40"/>
      <c r="L56" s="40">
        <v>4.3122963133707319</v>
      </c>
      <c r="M56" s="40">
        <v>1.5403925276420553E-3</v>
      </c>
      <c r="N56" s="40">
        <v>1.5292746651566715E-3</v>
      </c>
      <c r="O56" s="40">
        <v>0</v>
      </c>
      <c r="P56" s="40">
        <v>0</v>
      </c>
      <c r="Q56" s="40">
        <v>0</v>
      </c>
      <c r="R56" s="40">
        <v>0.76239276846708626</v>
      </c>
      <c r="S56" s="40">
        <v>1.7617737286419406</v>
      </c>
      <c r="T56" s="40">
        <v>0</v>
      </c>
      <c r="U56" s="40">
        <v>1.5644101949874318</v>
      </c>
      <c r="V56" s="40" t="s">
        <v>225</v>
      </c>
      <c r="W56" s="40" t="s">
        <v>225</v>
      </c>
      <c r="X56" s="40" t="s">
        <v>225</v>
      </c>
      <c r="Y56" s="40" t="s">
        <v>225</v>
      </c>
      <c r="Z56" s="40">
        <v>0</v>
      </c>
      <c r="AA56" s="40">
        <v>0</v>
      </c>
      <c r="AB56" s="40">
        <v>0</v>
      </c>
      <c r="AC56" s="40">
        <v>0</v>
      </c>
      <c r="AD56" s="40">
        <v>0</v>
      </c>
      <c r="AE56" s="40">
        <v>0</v>
      </c>
      <c r="AF56" s="40">
        <v>0</v>
      </c>
      <c r="AG56" s="40">
        <v>0</v>
      </c>
      <c r="AH56" s="40">
        <v>0.76239276846708626</v>
      </c>
      <c r="AI56" s="40">
        <v>1.7617737286419406</v>
      </c>
      <c r="AJ56" s="40">
        <v>0</v>
      </c>
      <c r="AK56" s="40">
        <v>1.5644101949874318</v>
      </c>
      <c r="AL56" s="40">
        <v>4.088576692096459</v>
      </c>
      <c r="AM56" s="40">
        <v>2.225752743508945</v>
      </c>
      <c r="AN56" s="40">
        <v>0.54429536590013483</v>
      </c>
      <c r="AO56" s="40">
        <v>0</v>
      </c>
      <c r="AP56" s="40">
        <v>0</v>
      </c>
      <c r="AQ56" s="40">
        <v>2.7700481094090801</v>
      </c>
      <c r="AR56" s="40">
        <v>0.76239276846708626</v>
      </c>
      <c r="AS56" s="73">
        <v>3.6333609446200663</v>
      </c>
      <c r="AT56" s="40">
        <v>2.225752743508945</v>
      </c>
      <c r="AU56" s="40">
        <v>0.64428359488768072</v>
      </c>
      <c r="AV56" s="40">
        <v>0</v>
      </c>
      <c r="AW56" s="40">
        <v>0</v>
      </c>
      <c r="AX56" s="40">
        <v>2.8700363383966256</v>
      </c>
      <c r="AY56" s="40">
        <v>1.7617737286419406</v>
      </c>
      <c r="AZ56" s="73">
        <v>1.6290606970334305</v>
      </c>
      <c r="BA56" s="40">
        <v>2.225752743508945</v>
      </c>
      <c r="BB56" s="40">
        <v>1.1885789607878157</v>
      </c>
      <c r="BC56" s="40">
        <v>0</v>
      </c>
      <c r="BD56" s="40">
        <v>0</v>
      </c>
      <c r="BE56" s="40">
        <v>3.4143317042967603</v>
      </c>
      <c r="BF56" s="40">
        <v>2.524166497109027</v>
      </c>
      <c r="BG56" s="40">
        <v>22.789451720862559</v>
      </c>
      <c r="BH56" s="73">
        <v>1.3526570882733986</v>
      </c>
      <c r="BI56" s="40">
        <v>13.00889138062217</v>
      </c>
      <c r="BJ56" s="40">
        <v>30.061569339408237</v>
      </c>
      <c r="BK56" s="40">
        <v>0</v>
      </c>
      <c r="BL56" s="40">
        <v>26.693907842605732</v>
      </c>
      <c r="BM56" s="40">
        <v>69.764368562636136</v>
      </c>
      <c r="BN56" s="40">
        <v>2.225752743508945</v>
      </c>
      <c r="BO56" s="40">
        <v>0</v>
      </c>
      <c r="BP56" s="40">
        <v>1.1885789607878157</v>
      </c>
      <c r="BQ56" s="40">
        <v>0</v>
      </c>
      <c r="BR56" s="40">
        <v>0</v>
      </c>
      <c r="BS56" s="40">
        <v>0</v>
      </c>
      <c r="BT56" s="40">
        <v>0</v>
      </c>
      <c r="BU56" s="40">
        <v>0</v>
      </c>
      <c r="BV56" s="40">
        <v>0</v>
      </c>
      <c r="BW56" s="40">
        <v>0</v>
      </c>
      <c r="BX56" s="40">
        <v>4.088576692096459</v>
      </c>
      <c r="BY56" s="40"/>
      <c r="BZ56" s="40">
        <v>0</v>
      </c>
      <c r="CA56" s="40">
        <v>0</v>
      </c>
      <c r="CB56" s="40">
        <v>3.4143317042967607</v>
      </c>
      <c r="CC56" s="40">
        <v>4.088576692096459</v>
      </c>
      <c r="CD56" s="81">
        <v>0.83509053673786604</v>
      </c>
      <c r="CE56" s="40">
        <v>49.483359563468291</v>
      </c>
      <c r="CF56" s="40">
        <v>4.0966909304689068E-2</v>
      </c>
      <c r="CG56" s="40">
        <v>0</v>
      </c>
      <c r="CH56" s="40">
        <v>4.0966909304689068E-2</v>
      </c>
      <c r="CI56" s="40">
        <v>2.0483407488510971E-3</v>
      </c>
      <c r="CJ56" s="40">
        <v>0</v>
      </c>
      <c r="CK56" s="40">
        <v>2.0483407488510971E-3</v>
      </c>
      <c r="CL56" s="40"/>
      <c r="CM56" s="40">
        <v>0</v>
      </c>
      <c r="CN56" s="40"/>
      <c r="CO56" s="40">
        <v>0</v>
      </c>
      <c r="CP56" s="40">
        <v>0</v>
      </c>
      <c r="CQ56" s="40">
        <v>0</v>
      </c>
      <c r="CR56" s="40">
        <v>0</v>
      </c>
      <c r="CS56" s="40">
        <v>0</v>
      </c>
      <c r="CT56" s="40">
        <v>0</v>
      </c>
      <c r="CU56" s="40">
        <v>0</v>
      </c>
      <c r="CV56" s="40">
        <v>9999</v>
      </c>
      <c r="CW56" s="73">
        <v>9999</v>
      </c>
    </row>
    <row r="57" spans="1:131" s="20" customFormat="1">
      <c r="A57" s="20" t="s">
        <v>465</v>
      </c>
      <c r="B57" s="20" t="s">
        <v>483</v>
      </c>
      <c r="C57" s="40">
        <v>20</v>
      </c>
      <c r="D57" s="40">
        <v>4</v>
      </c>
      <c r="E57" s="40">
        <v>0</v>
      </c>
      <c r="F57" s="40">
        <v>3.8231780167264038</v>
      </c>
      <c r="G57" s="40">
        <v>0</v>
      </c>
      <c r="H57" s="40">
        <v>0</v>
      </c>
      <c r="I57" s="40" t="s">
        <v>461</v>
      </c>
      <c r="J57" s="40"/>
      <c r="K57" s="40"/>
      <c r="L57" s="40">
        <v>4.3122963133707319</v>
      </c>
      <c r="M57" s="40">
        <v>1.5403925276420553E-3</v>
      </c>
      <c r="N57" s="40">
        <v>1.5292746651566715E-3</v>
      </c>
      <c r="O57" s="40">
        <v>0</v>
      </c>
      <c r="P57" s="40">
        <v>0</v>
      </c>
      <c r="Q57" s="40">
        <v>0</v>
      </c>
      <c r="R57" s="40">
        <v>0.76239276846708626</v>
      </c>
      <c r="S57" s="40">
        <v>1.7617737286419406</v>
      </c>
      <c r="T57" s="40">
        <v>0</v>
      </c>
      <c r="U57" s="40">
        <v>1.5644101949874318</v>
      </c>
      <c r="V57" s="40" t="s">
        <v>225</v>
      </c>
      <c r="W57" s="40" t="s">
        <v>225</v>
      </c>
      <c r="X57" s="40" t="s">
        <v>225</v>
      </c>
      <c r="Y57" s="40" t="s">
        <v>225</v>
      </c>
      <c r="Z57" s="40">
        <v>0</v>
      </c>
      <c r="AA57" s="40">
        <v>0</v>
      </c>
      <c r="AB57" s="40">
        <v>0</v>
      </c>
      <c r="AC57" s="40">
        <v>0</v>
      </c>
      <c r="AD57" s="40">
        <v>0</v>
      </c>
      <c r="AE57" s="40">
        <v>0</v>
      </c>
      <c r="AF57" s="40">
        <v>0</v>
      </c>
      <c r="AG57" s="40">
        <v>0</v>
      </c>
      <c r="AH57" s="40">
        <v>0.76239276846708626</v>
      </c>
      <c r="AI57" s="40">
        <v>1.7617737286419406</v>
      </c>
      <c r="AJ57" s="40">
        <v>0</v>
      </c>
      <c r="AK57" s="40">
        <v>1.5644101949874318</v>
      </c>
      <c r="AL57" s="40">
        <v>4.088576692096459</v>
      </c>
      <c r="AM57" s="40">
        <v>2.225752743508945</v>
      </c>
      <c r="AN57" s="40">
        <v>0.54429536590013483</v>
      </c>
      <c r="AO57" s="40">
        <v>0</v>
      </c>
      <c r="AP57" s="40">
        <v>0</v>
      </c>
      <c r="AQ57" s="40">
        <v>2.7700481094090801</v>
      </c>
      <c r="AR57" s="40">
        <v>0.76239276846708626</v>
      </c>
      <c r="AS57" s="73">
        <v>3.6333609446200663</v>
      </c>
      <c r="AT57" s="40">
        <v>2.225752743508945</v>
      </c>
      <c r="AU57" s="40">
        <v>0.64428359488768072</v>
      </c>
      <c r="AV57" s="40">
        <v>0</v>
      </c>
      <c r="AW57" s="40">
        <v>0</v>
      </c>
      <c r="AX57" s="40">
        <v>2.8700363383966256</v>
      </c>
      <c r="AY57" s="40">
        <v>1.7617737286419406</v>
      </c>
      <c r="AZ57" s="73">
        <v>1.6290606970334305</v>
      </c>
      <c r="BA57" s="40">
        <v>2.225752743508945</v>
      </c>
      <c r="BB57" s="40">
        <v>1.1885789607878157</v>
      </c>
      <c r="BC57" s="40">
        <v>0</v>
      </c>
      <c r="BD57" s="40">
        <v>0</v>
      </c>
      <c r="BE57" s="40">
        <v>3.4143317042967603</v>
      </c>
      <c r="BF57" s="40">
        <v>2.524166497109027</v>
      </c>
      <c r="BG57" s="40">
        <v>22.789451720862559</v>
      </c>
      <c r="BH57" s="73">
        <v>1.3526570882733986</v>
      </c>
      <c r="BI57" s="40">
        <v>13.00889138062217</v>
      </c>
      <c r="BJ57" s="40">
        <v>30.061569339408237</v>
      </c>
      <c r="BK57" s="40">
        <v>0</v>
      </c>
      <c r="BL57" s="40">
        <v>26.693907842605732</v>
      </c>
      <c r="BM57" s="40">
        <v>69.764368562636136</v>
      </c>
      <c r="BN57" s="40">
        <v>2.225752743508945</v>
      </c>
      <c r="BO57" s="40">
        <v>0</v>
      </c>
      <c r="BP57" s="40">
        <v>1.1885789607878157</v>
      </c>
      <c r="BQ57" s="40">
        <v>0</v>
      </c>
      <c r="BR57" s="40">
        <v>0</v>
      </c>
      <c r="BS57" s="40">
        <v>0</v>
      </c>
      <c r="BT57" s="40">
        <v>0</v>
      </c>
      <c r="BU57" s="40">
        <v>0</v>
      </c>
      <c r="BV57" s="40">
        <v>0</v>
      </c>
      <c r="BW57" s="40">
        <v>0</v>
      </c>
      <c r="BX57" s="40">
        <v>4.088576692096459</v>
      </c>
      <c r="BY57" s="40"/>
      <c r="BZ57" s="40">
        <v>0</v>
      </c>
      <c r="CA57" s="40">
        <v>0</v>
      </c>
      <c r="CB57" s="40">
        <v>3.4143317042967607</v>
      </c>
      <c r="CC57" s="40">
        <v>4.088576692096459</v>
      </c>
      <c r="CD57" s="81">
        <v>0.83509053673786604</v>
      </c>
      <c r="CE57" s="40">
        <v>49.483359563468291</v>
      </c>
      <c r="CF57" s="40">
        <v>4.0966909304689068E-2</v>
      </c>
      <c r="CG57" s="40">
        <v>0</v>
      </c>
      <c r="CH57" s="40">
        <v>4.0966909304689068E-2</v>
      </c>
      <c r="CI57" s="40">
        <v>2.0483407488510971E-3</v>
      </c>
      <c r="CJ57" s="40">
        <v>0</v>
      </c>
      <c r="CK57" s="40">
        <v>2.0483407488510971E-3</v>
      </c>
      <c r="CL57" s="40"/>
      <c r="CM57" s="40">
        <v>0</v>
      </c>
      <c r="CN57" s="40"/>
      <c r="CO57" s="40">
        <v>0</v>
      </c>
      <c r="CP57" s="40">
        <v>0</v>
      </c>
      <c r="CQ57" s="40">
        <v>0</v>
      </c>
      <c r="CR57" s="40">
        <v>0</v>
      </c>
      <c r="CS57" s="40">
        <v>0</v>
      </c>
      <c r="CT57" s="40">
        <v>0</v>
      </c>
      <c r="CU57" s="40">
        <v>0</v>
      </c>
      <c r="CV57" s="40">
        <v>9999</v>
      </c>
      <c r="CW57" s="73">
        <v>9999</v>
      </c>
    </row>
    <row r="58" spans="1:131" s="20" customFormat="1">
      <c r="A58" s="20" t="s">
        <v>466</v>
      </c>
      <c r="B58" s="20" t="s">
        <v>484</v>
      </c>
      <c r="C58" s="40">
        <v>20</v>
      </c>
      <c r="D58" s="40">
        <v>4</v>
      </c>
      <c r="E58" s="40">
        <v>0</v>
      </c>
      <c r="F58" s="40">
        <v>3.8231780167264038</v>
      </c>
      <c r="G58" s="40">
        <v>0</v>
      </c>
      <c r="H58" s="40">
        <v>0</v>
      </c>
      <c r="I58" s="40" t="s">
        <v>461</v>
      </c>
      <c r="J58" s="40"/>
      <c r="K58" s="40"/>
      <c r="L58" s="40">
        <v>4.3122963133707319</v>
      </c>
      <c r="M58" s="40">
        <v>1.5403925276420553E-3</v>
      </c>
      <c r="N58" s="40">
        <v>1.5292746651566715E-3</v>
      </c>
      <c r="O58" s="40">
        <v>0</v>
      </c>
      <c r="P58" s="40">
        <v>0</v>
      </c>
      <c r="Q58" s="40">
        <v>0</v>
      </c>
      <c r="R58" s="40">
        <v>0.76239276846708626</v>
      </c>
      <c r="S58" s="40">
        <v>1.7617737286419406</v>
      </c>
      <c r="T58" s="40">
        <v>0</v>
      </c>
      <c r="U58" s="40">
        <v>1.5644101949874318</v>
      </c>
      <c r="V58" s="40" t="s">
        <v>225</v>
      </c>
      <c r="W58" s="40" t="s">
        <v>225</v>
      </c>
      <c r="X58" s="40" t="s">
        <v>225</v>
      </c>
      <c r="Y58" s="40" t="s">
        <v>225</v>
      </c>
      <c r="Z58" s="40">
        <v>0</v>
      </c>
      <c r="AA58" s="40">
        <v>0</v>
      </c>
      <c r="AB58" s="40">
        <v>0</v>
      </c>
      <c r="AC58" s="40">
        <v>0</v>
      </c>
      <c r="AD58" s="40">
        <v>0</v>
      </c>
      <c r="AE58" s="40">
        <v>0</v>
      </c>
      <c r="AF58" s="40">
        <v>0</v>
      </c>
      <c r="AG58" s="40">
        <v>0</v>
      </c>
      <c r="AH58" s="40">
        <v>0.76239276846708626</v>
      </c>
      <c r="AI58" s="40">
        <v>1.7617737286419406</v>
      </c>
      <c r="AJ58" s="40">
        <v>0</v>
      </c>
      <c r="AK58" s="40">
        <v>1.5644101949874318</v>
      </c>
      <c r="AL58" s="40">
        <v>4.088576692096459</v>
      </c>
      <c r="AM58" s="40">
        <v>2.225752743508945</v>
      </c>
      <c r="AN58" s="40">
        <v>0.54429536590013483</v>
      </c>
      <c r="AO58" s="40">
        <v>0</v>
      </c>
      <c r="AP58" s="40">
        <v>0</v>
      </c>
      <c r="AQ58" s="40">
        <v>2.7700481094090801</v>
      </c>
      <c r="AR58" s="40">
        <v>0.76239276846708626</v>
      </c>
      <c r="AS58" s="73">
        <v>3.6333609446200663</v>
      </c>
      <c r="AT58" s="40">
        <v>2.225752743508945</v>
      </c>
      <c r="AU58" s="40">
        <v>0.64428359488768072</v>
      </c>
      <c r="AV58" s="40">
        <v>0</v>
      </c>
      <c r="AW58" s="40">
        <v>0</v>
      </c>
      <c r="AX58" s="40">
        <v>2.8700363383966256</v>
      </c>
      <c r="AY58" s="40">
        <v>1.7617737286419406</v>
      </c>
      <c r="AZ58" s="73">
        <v>1.6290606970334305</v>
      </c>
      <c r="BA58" s="40">
        <v>2.225752743508945</v>
      </c>
      <c r="BB58" s="40">
        <v>1.1885789607878157</v>
      </c>
      <c r="BC58" s="40">
        <v>0</v>
      </c>
      <c r="BD58" s="40">
        <v>0</v>
      </c>
      <c r="BE58" s="40">
        <v>3.4143317042967603</v>
      </c>
      <c r="BF58" s="40">
        <v>2.524166497109027</v>
      </c>
      <c r="BG58" s="40">
        <v>22.789451720862559</v>
      </c>
      <c r="BH58" s="73">
        <v>1.3526570882733986</v>
      </c>
      <c r="BI58" s="40">
        <v>13.00889138062217</v>
      </c>
      <c r="BJ58" s="40">
        <v>30.061569339408237</v>
      </c>
      <c r="BK58" s="40">
        <v>0</v>
      </c>
      <c r="BL58" s="40">
        <v>26.693907842605732</v>
      </c>
      <c r="BM58" s="40">
        <v>69.764368562636136</v>
      </c>
      <c r="BN58" s="40">
        <v>2.225752743508945</v>
      </c>
      <c r="BO58" s="40">
        <v>0</v>
      </c>
      <c r="BP58" s="40">
        <v>1.1885789607878157</v>
      </c>
      <c r="BQ58" s="40">
        <v>0</v>
      </c>
      <c r="BR58" s="40">
        <v>0</v>
      </c>
      <c r="BS58" s="40">
        <v>0</v>
      </c>
      <c r="BT58" s="40">
        <v>0</v>
      </c>
      <c r="BU58" s="40">
        <v>0</v>
      </c>
      <c r="BV58" s="40">
        <v>0</v>
      </c>
      <c r="BW58" s="40">
        <v>0</v>
      </c>
      <c r="BX58" s="40">
        <v>4.088576692096459</v>
      </c>
      <c r="BY58" s="40"/>
      <c r="BZ58" s="40">
        <v>0</v>
      </c>
      <c r="CA58" s="40">
        <v>0</v>
      </c>
      <c r="CB58" s="40">
        <v>3.4143317042967607</v>
      </c>
      <c r="CC58" s="40">
        <v>4.088576692096459</v>
      </c>
      <c r="CD58" s="81">
        <v>0.83509053673786604</v>
      </c>
      <c r="CE58" s="40">
        <v>49.483359563468291</v>
      </c>
      <c r="CF58" s="40">
        <v>4.0966909304689068E-2</v>
      </c>
      <c r="CG58" s="40">
        <v>0</v>
      </c>
      <c r="CH58" s="40">
        <v>4.0966909304689068E-2</v>
      </c>
      <c r="CI58" s="40">
        <v>2.0483407488510971E-3</v>
      </c>
      <c r="CJ58" s="40">
        <v>0</v>
      </c>
      <c r="CK58" s="40">
        <v>2.0483407488510971E-3</v>
      </c>
      <c r="CL58" s="40"/>
      <c r="CM58" s="40">
        <v>0</v>
      </c>
      <c r="CN58" s="40"/>
      <c r="CO58" s="40">
        <v>0</v>
      </c>
      <c r="CP58" s="40">
        <v>0</v>
      </c>
      <c r="CQ58" s="40">
        <v>0</v>
      </c>
      <c r="CR58" s="40">
        <v>0</v>
      </c>
      <c r="CS58" s="40">
        <v>0</v>
      </c>
      <c r="CT58" s="40">
        <v>0</v>
      </c>
      <c r="CU58" s="40">
        <v>0</v>
      </c>
      <c r="CV58" s="40">
        <v>9999</v>
      </c>
      <c r="CW58" s="73">
        <v>9999</v>
      </c>
    </row>
    <row r="59" spans="1:131" s="20" customFormat="1">
      <c r="A59" s="20" t="s">
        <v>467</v>
      </c>
      <c r="B59" s="20" t="s">
        <v>485</v>
      </c>
      <c r="C59" s="40">
        <v>20</v>
      </c>
      <c r="D59" s="40">
        <v>4</v>
      </c>
      <c r="E59" s="40">
        <v>0</v>
      </c>
      <c r="F59" s="40">
        <v>3.8231780167264038</v>
      </c>
      <c r="G59" s="40">
        <v>0</v>
      </c>
      <c r="H59" s="40">
        <v>0</v>
      </c>
      <c r="I59" s="40" t="s">
        <v>461</v>
      </c>
      <c r="J59" s="40"/>
      <c r="K59" s="40"/>
      <c r="L59" s="40">
        <v>4.3122963133707319</v>
      </c>
      <c r="M59" s="40">
        <v>1.5403925276420553E-3</v>
      </c>
      <c r="N59" s="40">
        <v>1.5292746651566715E-3</v>
      </c>
      <c r="O59" s="40">
        <v>0</v>
      </c>
      <c r="P59" s="40">
        <v>0</v>
      </c>
      <c r="Q59" s="40">
        <v>0</v>
      </c>
      <c r="R59" s="40">
        <v>0.76239276846708626</v>
      </c>
      <c r="S59" s="40">
        <v>1.7617737286419406</v>
      </c>
      <c r="T59" s="40">
        <v>0</v>
      </c>
      <c r="U59" s="40">
        <v>1.5644101949874318</v>
      </c>
      <c r="V59" s="40" t="s">
        <v>225</v>
      </c>
      <c r="W59" s="40" t="s">
        <v>225</v>
      </c>
      <c r="X59" s="40" t="s">
        <v>225</v>
      </c>
      <c r="Y59" s="40" t="s">
        <v>225</v>
      </c>
      <c r="Z59" s="40">
        <v>0</v>
      </c>
      <c r="AA59" s="40">
        <v>0</v>
      </c>
      <c r="AB59" s="40">
        <v>0</v>
      </c>
      <c r="AC59" s="40">
        <v>0</v>
      </c>
      <c r="AD59" s="40">
        <v>0</v>
      </c>
      <c r="AE59" s="40">
        <v>0</v>
      </c>
      <c r="AF59" s="40">
        <v>0</v>
      </c>
      <c r="AG59" s="40">
        <v>0</v>
      </c>
      <c r="AH59" s="40">
        <v>0.76239276846708626</v>
      </c>
      <c r="AI59" s="40">
        <v>1.7617737286419406</v>
      </c>
      <c r="AJ59" s="40">
        <v>0</v>
      </c>
      <c r="AK59" s="40">
        <v>1.5644101949874318</v>
      </c>
      <c r="AL59" s="40">
        <v>4.088576692096459</v>
      </c>
      <c r="AM59" s="40">
        <v>2.225752743508945</v>
      </c>
      <c r="AN59" s="40">
        <v>0.54429536590013483</v>
      </c>
      <c r="AO59" s="40">
        <v>0</v>
      </c>
      <c r="AP59" s="40">
        <v>0</v>
      </c>
      <c r="AQ59" s="40">
        <v>2.7700481094090801</v>
      </c>
      <c r="AR59" s="40">
        <v>0.76239276846708626</v>
      </c>
      <c r="AS59" s="73">
        <v>3.6333609446200663</v>
      </c>
      <c r="AT59" s="40">
        <v>2.225752743508945</v>
      </c>
      <c r="AU59" s="40">
        <v>0.64428359488768072</v>
      </c>
      <c r="AV59" s="40">
        <v>0</v>
      </c>
      <c r="AW59" s="40">
        <v>0</v>
      </c>
      <c r="AX59" s="40">
        <v>2.8700363383966256</v>
      </c>
      <c r="AY59" s="40">
        <v>1.7617737286419406</v>
      </c>
      <c r="AZ59" s="73">
        <v>1.6290606970334305</v>
      </c>
      <c r="BA59" s="40">
        <v>2.225752743508945</v>
      </c>
      <c r="BB59" s="40">
        <v>1.1885789607878157</v>
      </c>
      <c r="BC59" s="40">
        <v>0</v>
      </c>
      <c r="BD59" s="40">
        <v>0</v>
      </c>
      <c r="BE59" s="40">
        <v>3.4143317042967603</v>
      </c>
      <c r="BF59" s="40">
        <v>2.524166497109027</v>
      </c>
      <c r="BG59" s="40">
        <v>22.789451720862559</v>
      </c>
      <c r="BH59" s="73">
        <v>1.3526570882733986</v>
      </c>
      <c r="BI59" s="40">
        <v>13.00889138062217</v>
      </c>
      <c r="BJ59" s="40">
        <v>30.061569339408237</v>
      </c>
      <c r="BK59" s="40">
        <v>0</v>
      </c>
      <c r="BL59" s="40">
        <v>26.693907842605732</v>
      </c>
      <c r="BM59" s="40">
        <v>69.764368562636136</v>
      </c>
      <c r="BN59" s="40">
        <v>2.225752743508945</v>
      </c>
      <c r="BO59" s="40">
        <v>0</v>
      </c>
      <c r="BP59" s="40">
        <v>1.1885789607878157</v>
      </c>
      <c r="BQ59" s="40">
        <v>0</v>
      </c>
      <c r="BR59" s="40">
        <v>0</v>
      </c>
      <c r="BS59" s="40">
        <v>0</v>
      </c>
      <c r="BT59" s="40">
        <v>0</v>
      </c>
      <c r="BU59" s="40">
        <v>0</v>
      </c>
      <c r="BV59" s="40">
        <v>0</v>
      </c>
      <c r="BW59" s="40">
        <v>0</v>
      </c>
      <c r="BX59" s="40">
        <v>4.088576692096459</v>
      </c>
      <c r="BY59" s="40"/>
      <c r="BZ59" s="40">
        <v>0</v>
      </c>
      <c r="CA59" s="40">
        <v>0</v>
      </c>
      <c r="CB59" s="40">
        <v>3.4143317042967607</v>
      </c>
      <c r="CC59" s="40">
        <v>4.088576692096459</v>
      </c>
      <c r="CD59" s="81">
        <v>0.83509053673786604</v>
      </c>
      <c r="CE59" s="40">
        <v>49.483359563468291</v>
      </c>
      <c r="CF59" s="40">
        <v>4.0966909304689068E-2</v>
      </c>
      <c r="CG59" s="40">
        <v>0</v>
      </c>
      <c r="CH59" s="40">
        <v>4.0966909304689068E-2</v>
      </c>
      <c r="CI59" s="40">
        <v>2.0483407488510971E-3</v>
      </c>
      <c r="CJ59" s="40">
        <v>0</v>
      </c>
      <c r="CK59" s="40">
        <v>2.0483407488510971E-3</v>
      </c>
      <c r="CL59" s="40"/>
      <c r="CM59" s="40">
        <v>0</v>
      </c>
      <c r="CN59" s="40"/>
      <c r="CO59" s="40">
        <v>0</v>
      </c>
      <c r="CP59" s="40">
        <v>0</v>
      </c>
      <c r="CQ59" s="40">
        <v>0</v>
      </c>
      <c r="CR59" s="40">
        <v>0</v>
      </c>
      <c r="CS59" s="40">
        <v>0</v>
      </c>
      <c r="CT59" s="40">
        <v>0</v>
      </c>
      <c r="CU59" s="40">
        <v>0</v>
      </c>
      <c r="CV59" s="40">
        <v>9999</v>
      </c>
      <c r="CW59" s="73">
        <v>9999</v>
      </c>
    </row>
    <row r="60" spans="1:131" s="20" customFormat="1">
      <c r="A60" s="20" t="s">
        <v>468</v>
      </c>
      <c r="B60" s="20" t="s">
        <v>486</v>
      </c>
      <c r="C60" s="40">
        <v>20</v>
      </c>
      <c r="D60" s="40">
        <v>4</v>
      </c>
      <c r="E60" s="40">
        <v>0</v>
      </c>
      <c r="F60" s="40">
        <v>3.8231780167264038</v>
      </c>
      <c r="G60" s="40">
        <v>0</v>
      </c>
      <c r="H60" s="40">
        <v>0</v>
      </c>
      <c r="I60" s="40" t="s">
        <v>461</v>
      </c>
      <c r="J60" s="40"/>
      <c r="K60" s="40"/>
      <c r="L60" s="40">
        <v>4.3122963133707319</v>
      </c>
      <c r="M60" s="40">
        <v>1.5403925276420553E-3</v>
      </c>
      <c r="N60" s="40">
        <v>1.5292746651566715E-3</v>
      </c>
      <c r="O60" s="40">
        <v>0</v>
      </c>
      <c r="P60" s="40">
        <v>0</v>
      </c>
      <c r="Q60" s="40">
        <v>0</v>
      </c>
      <c r="R60" s="40">
        <v>0.76239276846708626</v>
      </c>
      <c r="S60" s="40">
        <v>1.7617737286419406</v>
      </c>
      <c r="T60" s="40">
        <v>0</v>
      </c>
      <c r="U60" s="40">
        <v>1.5644101949874318</v>
      </c>
      <c r="V60" s="40" t="s">
        <v>225</v>
      </c>
      <c r="W60" s="40" t="s">
        <v>225</v>
      </c>
      <c r="X60" s="40" t="s">
        <v>225</v>
      </c>
      <c r="Y60" s="40" t="s">
        <v>225</v>
      </c>
      <c r="Z60" s="40">
        <v>0</v>
      </c>
      <c r="AA60" s="40">
        <v>0</v>
      </c>
      <c r="AB60" s="40">
        <v>0</v>
      </c>
      <c r="AC60" s="40">
        <v>0</v>
      </c>
      <c r="AD60" s="40">
        <v>0</v>
      </c>
      <c r="AE60" s="40">
        <v>0</v>
      </c>
      <c r="AF60" s="40">
        <v>0</v>
      </c>
      <c r="AG60" s="40">
        <v>0</v>
      </c>
      <c r="AH60" s="40">
        <v>0.76239276846708626</v>
      </c>
      <c r="AI60" s="40">
        <v>1.7617737286419406</v>
      </c>
      <c r="AJ60" s="40">
        <v>0</v>
      </c>
      <c r="AK60" s="40">
        <v>1.5644101949874318</v>
      </c>
      <c r="AL60" s="40">
        <v>4.088576692096459</v>
      </c>
      <c r="AM60" s="40">
        <v>2.225752743508945</v>
      </c>
      <c r="AN60" s="40">
        <v>0.54429536590013483</v>
      </c>
      <c r="AO60" s="40">
        <v>0</v>
      </c>
      <c r="AP60" s="40">
        <v>0</v>
      </c>
      <c r="AQ60" s="40">
        <v>2.7700481094090801</v>
      </c>
      <c r="AR60" s="40">
        <v>0.76239276846708626</v>
      </c>
      <c r="AS60" s="73">
        <v>3.6333609446200663</v>
      </c>
      <c r="AT60" s="40">
        <v>2.225752743508945</v>
      </c>
      <c r="AU60" s="40">
        <v>0.64428359488768072</v>
      </c>
      <c r="AV60" s="40">
        <v>0</v>
      </c>
      <c r="AW60" s="40">
        <v>0</v>
      </c>
      <c r="AX60" s="40">
        <v>2.8700363383966256</v>
      </c>
      <c r="AY60" s="40">
        <v>1.7617737286419406</v>
      </c>
      <c r="AZ60" s="73">
        <v>1.6290606970334305</v>
      </c>
      <c r="BA60" s="40">
        <v>2.225752743508945</v>
      </c>
      <c r="BB60" s="40">
        <v>1.1885789607878157</v>
      </c>
      <c r="BC60" s="40">
        <v>0</v>
      </c>
      <c r="BD60" s="40">
        <v>0</v>
      </c>
      <c r="BE60" s="40">
        <v>3.4143317042967603</v>
      </c>
      <c r="BF60" s="40">
        <v>2.524166497109027</v>
      </c>
      <c r="BG60" s="40">
        <v>22.789451720862559</v>
      </c>
      <c r="BH60" s="73">
        <v>1.3526570882733986</v>
      </c>
      <c r="BI60" s="40">
        <v>13.00889138062217</v>
      </c>
      <c r="BJ60" s="40">
        <v>30.061569339408237</v>
      </c>
      <c r="BK60" s="40">
        <v>0</v>
      </c>
      <c r="BL60" s="40">
        <v>26.693907842605732</v>
      </c>
      <c r="BM60" s="40">
        <v>69.764368562636136</v>
      </c>
      <c r="BN60" s="40">
        <v>2.225752743508945</v>
      </c>
      <c r="BO60" s="40">
        <v>0</v>
      </c>
      <c r="BP60" s="40">
        <v>1.1885789607878157</v>
      </c>
      <c r="BQ60" s="40">
        <v>0</v>
      </c>
      <c r="BR60" s="40">
        <v>0</v>
      </c>
      <c r="BS60" s="40">
        <v>0</v>
      </c>
      <c r="BT60" s="40">
        <v>0</v>
      </c>
      <c r="BU60" s="40">
        <v>0</v>
      </c>
      <c r="BV60" s="40">
        <v>0</v>
      </c>
      <c r="BW60" s="40">
        <v>0</v>
      </c>
      <c r="BX60" s="40">
        <v>4.088576692096459</v>
      </c>
      <c r="BY60" s="40"/>
      <c r="BZ60" s="40">
        <v>0</v>
      </c>
      <c r="CA60" s="40">
        <v>0</v>
      </c>
      <c r="CB60" s="40">
        <v>3.4143317042967607</v>
      </c>
      <c r="CC60" s="40">
        <v>4.088576692096459</v>
      </c>
      <c r="CD60" s="81">
        <v>0.83509053673786604</v>
      </c>
      <c r="CE60" s="40">
        <v>49.483359563468291</v>
      </c>
      <c r="CF60" s="40">
        <v>4.0966909304689068E-2</v>
      </c>
      <c r="CG60" s="40">
        <v>0</v>
      </c>
      <c r="CH60" s="40">
        <v>4.0966909304689068E-2</v>
      </c>
      <c r="CI60" s="40">
        <v>2.0483407488510971E-3</v>
      </c>
      <c r="CJ60" s="40">
        <v>0</v>
      </c>
      <c r="CK60" s="40">
        <v>2.0483407488510971E-3</v>
      </c>
      <c r="CL60" s="40"/>
      <c r="CM60" s="40">
        <v>0</v>
      </c>
      <c r="CN60" s="40"/>
      <c r="CO60" s="40">
        <v>0</v>
      </c>
      <c r="CP60" s="40">
        <v>0</v>
      </c>
      <c r="CQ60" s="40">
        <v>0</v>
      </c>
      <c r="CR60" s="40">
        <v>0</v>
      </c>
      <c r="CS60" s="40">
        <v>0</v>
      </c>
      <c r="CT60" s="40">
        <v>0</v>
      </c>
      <c r="CU60" s="40">
        <v>0</v>
      </c>
      <c r="CV60" s="40">
        <v>9999</v>
      </c>
      <c r="CW60" s="73">
        <v>9999</v>
      </c>
    </row>
    <row r="61" spans="1:131" s="20" customFormat="1">
      <c r="A61" s="20" t="s">
        <v>469</v>
      </c>
      <c r="B61" s="20" t="s">
        <v>487</v>
      </c>
      <c r="C61" s="40">
        <v>20</v>
      </c>
      <c r="D61" s="40">
        <v>4</v>
      </c>
      <c r="E61" s="40">
        <v>0</v>
      </c>
      <c r="F61" s="40">
        <v>3.8231780167264038</v>
      </c>
      <c r="G61" s="40">
        <v>0</v>
      </c>
      <c r="H61" s="40">
        <v>0</v>
      </c>
      <c r="I61" s="40" t="s">
        <v>461</v>
      </c>
      <c r="J61" s="40"/>
      <c r="K61" s="40"/>
      <c r="L61" s="40">
        <v>4.3122963133707319</v>
      </c>
      <c r="M61" s="40">
        <v>1.5403925276420553E-3</v>
      </c>
      <c r="N61" s="40">
        <v>1.5292746651566715E-3</v>
      </c>
      <c r="O61" s="40">
        <v>0</v>
      </c>
      <c r="P61" s="40">
        <v>0</v>
      </c>
      <c r="Q61" s="40">
        <v>0</v>
      </c>
      <c r="R61" s="40">
        <v>0.76239276846708626</v>
      </c>
      <c r="S61" s="40">
        <v>1.7617737286419406</v>
      </c>
      <c r="T61" s="40">
        <v>0</v>
      </c>
      <c r="U61" s="40">
        <v>1.5644101949874318</v>
      </c>
      <c r="V61" s="40" t="s">
        <v>225</v>
      </c>
      <c r="W61" s="40" t="s">
        <v>225</v>
      </c>
      <c r="X61" s="40" t="s">
        <v>225</v>
      </c>
      <c r="Y61" s="40" t="s">
        <v>225</v>
      </c>
      <c r="Z61" s="40">
        <v>0</v>
      </c>
      <c r="AA61" s="40">
        <v>0</v>
      </c>
      <c r="AB61" s="40">
        <v>0</v>
      </c>
      <c r="AC61" s="40">
        <v>0</v>
      </c>
      <c r="AD61" s="40">
        <v>0</v>
      </c>
      <c r="AE61" s="40">
        <v>0</v>
      </c>
      <c r="AF61" s="40">
        <v>0</v>
      </c>
      <c r="AG61" s="40">
        <v>0</v>
      </c>
      <c r="AH61" s="40">
        <v>0.76239276846708626</v>
      </c>
      <c r="AI61" s="40">
        <v>1.7617737286419406</v>
      </c>
      <c r="AJ61" s="40">
        <v>0</v>
      </c>
      <c r="AK61" s="40">
        <v>1.5644101949874318</v>
      </c>
      <c r="AL61" s="40">
        <v>4.088576692096459</v>
      </c>
      <c r="AM61" s="40">
        <v>2.225752743508945</v>
      </c>
      <c r="AN61" s="40">
        <v>0.54429536590013483</v>
      </c>
      <c r="AO61" s="40">
        <v>0</v>
      </c>
      <c r="AP61" s="40">
        <v>0</v>
      </c>
      <c r="AQ61" s="40">
        <v>2.7700481094090801</v>
      </c>
      <c r="AR61" s="40">
        <v>0.76239276846708626</v>
      </c>
      <c r="AS61" s="73">
        <v>3.6333609446200663</v>
      </c>
      <c r="AT61" s="40">
        <v>2.225752743508945</v>
      </c>
      <c r="AU61" s="40">
        <v>0.64428359488768072</v>
      </c>
      <c r="AV61" s="40">
        <v>0</v>
      </c>
      <c r="AW61" s="40">
        <v>0</v>
      </c>
      <c r="AX61" s="40">
        <v>2.8700363383966256</v>
      </c>
      <c r="AY61" s="40">
        <v>1.7617737286419406</v>
      </c>
      <c r="AZ61" s="73">
        <v>1.6290606970334305</v>
      </c>
      <c r="BA61" s="40">
        <v>2.225752743508945</v>
      </c>
      <c r="BB61" s="40">
        <v>1.1885789607878157</v>
      </c>
      <c r="BC61" s="40">
        <v>0</v>
      </c>
      <c r="BD61" s="40">
        <v>0</v>
      </c>
      <c r="BE61" s="40">
        <v>3.4143317042967603</v>
      </c>
      <c r="BF61" s="40">
        <v>2.524166497109027</v>
      </c>
      <c r="BG61" s="40">
        <v>22.789451720862559</v>
      </c>
      <c r="BH61" s="73">
        <v>1.3526570882733986</v>
      </c>
      <c r="BI61" s="40">
        <v>13.00889138062217</v>
      </c>
      <c r="BJ61" s="40">
        <v>30.061569339408237</v>
      </c>
      <c r="BK61" s="40">
        <v>0</v>
      </c>
      <c r="BL61" s="40">
        <v>26.693907842605732</v>
      </c>
      <c r="BM61" s="40">
        <v>69.764368562636136</v>
      </c>
      <c r="BN61" s="40">
        <v>2.225752743508945</v>
      </c>
      <c r="BO61" s="40">
        <v>0</v>
      </c>
      <c r="BP61" s="40">
        <v>1.1885789607878157</v>
      </c>
      <c r="BQ61" s="40">
        <v>0</v>
      </c>
      <c r="BR61" s="40">
        <v>0</v>
      </c>
      <c r="BS61" s="40">
        <v>0</v>
      </c>
      <c r="BT61" s="40">
        <v>0</v>
      </c>
      <c r="BU61" s="40">
        <v>0</v>
      </c>
      <c r="BV61" s="40">
        <v>0</v>
      </c>
      <c r="BW61" s="40">
        <v>0</v>
      </c>
      <c r="BX61" s="40">
        <v>4.088576692096459</v>
      </c>
      <c r="BY61" s="40"/>
      <c r="BZ61" s="40">
        <v>0</v>
      </c>
      <c r="CA61" s="40">
        <v>0</v>
      </c>
      <c r="CB61" s="40">
        <v>3.4143317042967607</v>
      </c>
      <c r="CC61" s="40">
        <v>4.088576692096459</v>
      </c>
      <c r="CD61" s="81">
        <v>0.83509053673786604</v>
      </c>
      <c r="CE61" s="40">
        <v>49.483359563468291</v>
      </c>
      <c r="CF61" s="40">
        <v>4.0966909304689068E-2</v>
      </c>
      <c r="CG61" s="40">
        <v>0</v>
      </c>
      <c r="CH61" s="40">
        <v>4.0966909304689068E-2</v>
      </c>
      <c r="CI61" s="40">
        <v>2.0483407488510971E-3</v>
      </c>
      <c r="CJ61" s="40">
        <v>0</v>
      </c>
      <c r="CK61" s="40">
        <v>2.0483407488510971E-3</v>
      </c>
      <c r="CL61" s="40"/>
      <c r="CM61" s="40">
        <v>0</v>
      </c>
      <c r="CN61" s="40"/>
      <c r="CO61" s="40">
        <v>0</v>
      </c>
      <c r="CP61" s="40">
        <v>0</v>
      </c>
      <c r="CQ61" s="40">
        <v>0</v>
      </c>
      <c r="CR61" s="40">
        <v>0</v>
      </c>
      <c r="CS61" s="40">
        <v>0</v>
      </c>
      <c r="CT61" s="40">
        <v>0</v>
      </c>
      <c r="CU61" s="40">
        <v>0</v>
      </c>
      <c r="CV61" s="40">
        <v>9999</v>
      </c>
      <c r="CW61" s="73">
        <v>9999</v>
      </c>
    </row>
    <row r="62" spans="1:131" s="20" customFormat="1">
      <c r="A62" s="20" t="s">
        <v>470</v>
      </c>
      <c r="B62" s="20" t="s">
        <v>488</v>
      </c>
      <c r="C62" s="40">
        <v>20</v>
      </c>
      <c r="D62" s="40">
        <v>4</v>
      </c>
      <c r="E62" s="40">
        <v>0</v>
      </c>
      <c r="F62" s="40">
        <v>3.8231780167264038</v>
      </c>
      <c r="G62" s="40">
        <v>0</v>
      </c>
      <c r="H62" s="40">
        <v>0</v>
      </c>
      <c r="I62" s="40" t="s">
        <v>461</v>
      </c>
      <c r="J62" s="40"/>
      <c r="K62" s="40"/>
      <c r="L62" s="40">
        <v>4.3122963133707319</v>
      </c>
      <c r="M62" s="40">
        <v>1.5403925276420553E-3</v>
      </c>
      <c r="N62" s="40">
        <v>1.5292746651566715E-3</v>
      </c>
      <c r="O62" s="40">
        <v>0</v>
      </c>
      <c r="P62" s="40">
        <v>0</v>
      </c>
      <c r="Q62" s="40">
        <v>0</v>
      </c>
      <c r="R62" s="40">
        <v>0.76239276846708626</v>
      </c>
      <c r="S62" s="40">
        <v>1.7617737286419406</v>
      </c>
      <c r="T62" s="40">
        <v>0</v>
      </c>
      <c r="U62" s="40">
        <v>1.5644101949874318</v>
      </c>
      <c r="V62" s="40" t="s">
        <v>225</v>
      </c>
      <c r="W62" s="40" t="s">
        <v>225</v>
      </c>
      <c r="X62" s="40" t="s">
        <v>225</v>
      </c>
      <c r="Y62" s="40" t="s">
        <v>225</v>
      </c>
      <c r="Z62" s="40">
        <v>0</v>
      </c>
      <c r="AA62" s="40">
        <v>0</v>
      </c>
      <c r="AB62" s="40">
        <v>0</v>
      </c>
      <c r="AC62" s="40">
        <v>0</v>
      </c>
      <c r="AD62" s="40">
        <v>0</v>
      </c>
      <c r="AE62" s="40">
        <v>0</v>
      </c>
      <c r="AF62" s="40">
        <v>0</v>
      </c>
      <c r="AG62" s="40">
        <v>0</v>
      </c>
      <c r="AH62" s="40">
        <v>0.76239276846708626</v>
      </c>
      <c r="AI62" s="40">
        <v>1.7617737286419406</v>
      </c>
      <c r="AJ62" s="40">
        <v>0</v>
      </c>
      <c r="AK62" s="40">
        <v>1.5644101949874318</v>
      </c>
      <c r="AL62" s="40">
        <v>4.088576692096459</v>
      </c>
      <c r="AM62" s="40">
        <v>2.225752743508945</v>
      </c>
      <c r="AN62" s="40">
        <v>0.54429536590013483</v>
      </c>
      <c r="AO62" s="40">
        <v>0</v>
      </c>
      <c r="AP62" s="40">
        <v>0</v>
      </c>
      <c r="AQ62" s="40">
        <v>2.7700481094090801</v>
      </c>
      <c r="AR62" s="40">
        <v>0.76239276846708626</v>
      </c>
      <c r="AS62" s="73">
        <v>3.6333609446200663</v>
      </c>
      <c r="AT62" s="40">
        <v>2.225752743508945</v>
      </c>
      <c r="AU62" s="40">
        <v>0.64428359488768072</v>
      </c>
      <c r="AV62" s="40">
        <v>0</v>
      </c>
      <c r="AW62" s="40">
        <v>0</v>
      </c>
      <c r="AX62" s="40">
        <v>2.8700363383966256</v>
      </c>
      <c r="AY62" s="40">
        <v>1.7617737286419406</v>
      </c>
      <c r="AZ62" s="73">
        <v>1.6290606970334305</v>
      </c>
      <c r="BA62" s="40">
        <v>2.225752743508945</v>
      </c>
      <c r="BB62" s="40">
        <v>1.1885789607878157</v>
      </c>
      <c r="BC62" s="40">
        <v>0</v>
      </c>
      <c r="BD62" s="40">
        <v>0</v>
      </c>
      <c r="BE62" s="40">
        <v>3.4143317042967603</v>
      </c>
      <c r="BF62" s="40">
        <v>2.524166497109027</v>
      </c>
      <c r="BG62" s="40">
        <v>22.789451720862559</v>
      </c>
      <c r="BH62" s="73">
        <v>1.3526570882733986</v>
      </c>
      <c r="BI62" s="40">
        <v>13.00889138062217</v>
      </c>
      <c r="BJ62" s="40">
        <v>30.061569339408237</v>
      </c>
      <c r="BK62" s="40">
        <v>0</v>
      </c>
      <c r="BL62" s="40">
        <v>26.693907842605732</v>
      </c>
      <c r="BM62" s="40">
        <v>69.764368562636136</v>
      </c>
      <c r="BN62" s="40">
        <v>2.225752743508945</v>
      </c>
      <c r="BO62" s="40">
        <v>0</v>
      </c>
      <c r="BP62" s="40">
        <v>1.1885789607878157</v>
      </c>
      <c r="BQ62" s="40">
        <v>0</v>
      </c>
      <c r="BR62" s="40">
        <v>0</v>
      </c>
      <c r="BS62" s="40">
        <v>0</v>
      </c>
      <c r="BT62" s="40">
        <v>0</v>
      </c>
      <c r="BU62" s="40">
        <v>0</v>
      </c>
      <c r="BV62" s="40">
        <v>0</v>
      </c>
      <c r="BW62" s="40">
        <v>0</v>
      </c>
      <c r="BX62" s="40">
        <v>4.088576692096459</v>
      </c>
      <c r="BY62" s="40"/>
      <c r="BZ62" s="40">
        <v>0</v>
      </c>
      <c r="CA62" s="40">
        <v>0</v>
      </c>
      <c r="CB62" s="40">
        <v>3.4143317042967607</v>
      </c>
      <c r="CC62" s="40">
        <v>4.088576692096459</v>
      </c>
      <c r="CD62" s="81">
        <v>0.83509053673786604</v>
      </c>
      <c r="CE62" s="40">
        <v>49.483359563468291</v>
      </c>
      <c r="CF62" s="40">
        <v>4.0966909304689068E-2</v>
      </c>
      <c r="CG62" s="40">
        <v>0</v>
      </c>
      <c r="CH62" s="40">
        <v>4.0966909304689068E-2</v>
      </c>
      <c r="CI62" s="40">
        <v>2.0483407488510971E-3</v>
      </c>
      <c r="CJ62" s="40">
        <v>0</v>
      </c>
      <c r="CK62" s="40">
        <v>2.0483407488510971E-3</v>
      </c>
      <c r="CL62" s="40"/>
      <c r="CM62" s="40">
        <v>0</v>
      </c>
      <c r="CN62" s="40"/>
      <c r="CO62" s="40">
        <v>0</v>
      </c>
      <c r="CP62" s="40">
        <v>0</v>
      </c>
      <c r="CQ62" s="40">
        <v>0</v>
      </c>
      <c r="CR62" s="40">
        <v>0</v>
      </c>
      <c r="CS62" s="40">
        <v>0</v>
      </c>
      <c r="CT62" s="40">
        <v>0</v>
      </c>
      <c r="CU62" s="40">
        <v>0</v>
      </c>
      <c r="CV62" s="40">
        <v>9999</v>
      </c>
      <c r="CW62" s="73">
        <v>9999</v>
      </c>
    </row>
    <row r="63" spans="1:131" s="20" customFormat="1">
      <c r="A63" s="20" t="s">
        <v>471</v>
      </c>
      <c r="B63" s="20" t="s">
        <v>489</v>
      </c>
      <c r="C63" s="40">
        <v>20</v>
      </c>
      <c r="D63" s="40">
        <v>4</v>
      </c>
      <c r="E63" s="40">
        <v>0</v>
      </c>
      <c r="F63" s="40">
        <v>3.8231780167264038</v>
      </c>
      <c r="G63" s="40">
        <v>0</v>
      </c>
      <c r="H63" s="40">
        <v>0</v>
      </c>
      <c r="I63" s="40" t="s">
        <v>461</v>
      </c>
      <c r="J63" s="40"/>
      <c r="K63" s="40"/>
      <c r="L63" s="40">
        <v>4.3122963133707319</v>
      </c>
      <c r="M63" s="40">
        <v>1.5403925276420553E-3</v>
      </c>
      <c r="N63" s="40">
        <v>1.5292746651566715E-3</v>
      </c>
      <c r="O63" s="40">
        <v>0</v>
      </c>
      <c r="P63" s="40">
        <v>0</v>
      </c>
      <c r="Q63" s="40">
        <v>0</v>
      </c>
      <c r="R63" s="40">
        <v>0.76239276846708626</v>
      </c>
      <c r="S63" s="40">
        <v>1.7617737286419406</v>
      </c>
      <c r="T63" s="40">
        <v>0</v>
      </c>
      <c r="U63" s="40">
        <v>1.5644101949874318</v>
      </c>
      <c r="V63" s="40" t="s">
        <v>225</v>
      </c>
      <c r="W63" s="40" t="s">
        <v>225</v>
      </c>
      <c r="X63" s="40" t="s">
        <v>225</v>
      </c>
      <c r="Y63" s="40" t="s">
        <v>225</v>
      </c>
      <c r="Z63" s="40">
        <v>0</v>
      </c>
      <c r="AA63" s="40">
        <v>0</v>
      </c>
      <c r="AB63" s="40">
        <v>0</v>
      </c>
      <c r="AC63" s="40">
        <v>0</v>
      </c>
      <c r="AD63" s="40">
        <v>0</v>
      </c>
      <c r="AE63" s="40">
        <v>0</v>
      </c>
      <c r="AF63" s="40">
        <v>0</v>
      </c>
      <c r="AG63" s="40">
        <v>0</v>
      </c>
      <c r="AH63" s="40">
        <v>0.76239276846708626</v>
      </c>
      <c r="AI63" s="40">
        <v>1.7617737286419406</v>
      </c>
      <c r="AJ63" s="40">
        <v>0</v>
      </c>
      <c r="AK63" s="40">
        <v>1.5644101949874318</v>
      </c>
      <c r="AL63" s="40">
        <v>4.088576692096459</v>
      </c>
      <c r="AM63" s="40">
        <v>2.225752743508945</v>
      </c>
      <c r="AN63" s="40">
        <v>0.54429536590013483</v>
      </c>
      <c r="AO63" s="40">
        <v>0</v>
      </c>
      <c r="AP63" s="40">
        <v>0</v>
      </c>
      <c r="AQ63" s="40">
        <v>2.7700481094090801</v>
      </c>
      <c r="AR63" s="40">
        <v>0.76239276846708626</v>
      </c>
      <c r="AS63" s="73">
        <v>3.6333609446200663</v>
      </c>
      <c r="AT63" s="40">
        <v>2.225752743508945</v>
      </c>
      <c r="AU63" s="40">
        <v>0.64428359488768072</v>
      </c>
      <c r="AV63" s="40">
        <v>0</v>
      </c>
      <c r="AW63" s="40">
        <v>0</v>
      </c>
      <c r="AX63" s="40">
        <v>2.8700363383966256</v>
      </c>
      <c r="AY63" s="40">
        <v>1.7617737286419406</v>
      </c>
      <c r="AZ63" s="73">
        <v>1.6290606970334305</v>
      </c>
      <c r="BA63" s="40">
        <v>2.225752743508945</v>
      </c>
      <c r="BB63" s="40">
        <v>1.1885789607878157</v>
      </c>
      <c r="BC63" s="40">
        <v>0</v>
      </c>
      <c r="BD63" s="40">
        <v>0</v>
      </c>
      <c r="BE63" s="40">
        <v>3.4143317042967603</v>
      </c>
      <c r="BF63" s="40">
        <v>2.524166497109027</v>
      </c>
      <c r="BG63" s="40">
        <v>22.789451720862559</v>
      </c>
      <c r="BH63" s="73">
        <v>1.3526570882733986</v>
      </c>
      <c r="BI63" s="40">
        <v>13.00889138062217</v>
      </c>
      <c r="BJ63" s="40">
        <v>30.061569339408237</v>
      </c>
      <c r="BK63" s="40">
        <v>0</v>
      </c>
      <c r="BL63" s="40">
        <v>26.693907842605732</v>
      </c>
      <c r="BM63" s="40">
        <v>69.764368562636136</v>
      </c>
      <c r="BN63" s="40">
        <v>2.225752743508945</v>
      </c>
      <c r="BO63" s="40">
        <v>0</v>
      </c>
      <c r="BP63" s="40">
        <v>1.1885789607878157</v>
      </c>
      <c r="BQ63" s="40">
        <v>0</v>
      </c>
      <c r="BR63" s="40">
        <v>0</v>
      </c>
      <c r="BS63" s="40">
        <v>0</v>
      </c>
      <c r="BT63" s="40">
        <v>0</v>
      </c>
      <c r="BU63" s="40">
        <v>0</v>
      </c>
      <c r="BV63" s="40">
        <v>0</v>
      </c>
      <c r="BW63" s="40">
        <v>0</v>
      </c>
      <c r="BX63" s="40">
        <v>4.088576692096459</v>
      </c>
      <c r="BY63" s="40"/>
      <c r="BZ63" s="40">
        <v>0</v>
      </c>
      <c r="CA63" s="40">
        <v>0</v>
      </c>
      <c r="CB63" s="40">
        <v>3.4143317042967607</v>
      </c>
      <c r="CC63" s="40">
        <v>4.088576692096459</v>
      </c>
      <c r="CD63" s="81">
        <v>0.83509053673786604</v>
      </c>
      <c r="CE63" s="40">
        <v>49.483359563468291</v>
      </c>
      <c r="CF63" s="40">
        <v>4.0966909304689068E-2</v>
      </c>
      <c r="CG63" s="40">
        <v>0</v>
      </c>
      <c r="CH63" s="40">
        <v>4.0966909304689068E-2</v>
      </c>
      <c r="CI63" s="40">
        <v>2.0483407488510971E-3</v>
      </c>
      <c r="CJ63" s="40">
        <v>0</v>
      </c>
      <c r="CK63" s="40">
        <v>2.0483407488510971E-3</v>
      </c>
      <c r="CL63" s="40"/>
      <c r="CM63" s="40">
        <v>0</v>
      </c>
      <c r="CN63" s="40"/>
      <c r="CO63" s="40">
        <v>0</v>
      </c>
      <c r="CP63" s="40">
        <v>0</v>
      </c>
      <c r="CQ63" s="40">
        <v>0</v>
      </c>
      <c r="CR63" s="40">
        <v>0</v>
      </c>
      <c r="CS63" s="40">
        <v>0</v>
      </c>
      <c r="CT63" s="40">
        <v>0</v>
      </c>
      <c r="CU63" s="40">
        <v>0</v>
      </c>
      <c r="CV63" s="40">
        <v>9999</v>
      </c>
      <c r="CW63" s="73">
        <v>9999</v>
      </c>
    </row>
    <row r="64" spans="1:131" s="20" customFormat="1">
      <c r="A64" s="20" t="s">
        <v>472</v>
      </c>
      <c r="B64" s="20" t="s">
        <v>490</v>
      </c>
      <c r="C64" s="40">
        <v>20</v>
      </c>
      <c r="D64" s="40">
        <v>4</v>
      </c>
      <c r="E64" s="40">
        <v>0</v>
      </c>
      <c r="F64" s="40">
        <v>3.8231780167264038</v>
      </c>
      <c r="G64" s="40">
        <v>0</v>
      </c>
      <c r="H64" s="40">
        <v>0</v>
      </c>
      <c r="I64" s="40" t="s">
        <v>461</v>
      </c>
      <c r="J64" s="40"/>
      <c r="K64" s="40"/>
      <c r="L64" s="40">
        <v>4.3122963133707319</v>
      </c>
      <c r="M64" s="40">
        <v>1.5403925276420553E-3</v>
      </c>
      <c r="N64" s="40">
        <v>1.5292746651566715E-3</v>
      </c>
      <c r="O64" s="40">
        <v>0</v>
      </c>
      <c r="P64" s="40">
        <v>0</v>
      </c>
      <c r="Q64" s="40">
        <v>0</v>
      </c>
      <c r="R64" s="40">
        <v>0.76239276846708626</v>
      </c>
      <c r="S64" s="40">
        <v>1.7617737286419406</v>
      </c>
      <c r="T64" s="40">
        <v>0</v>
      </c>
      <c r="U64" s="40">
        <v>1.5644101949874318</v>
      </c>
      <c r="V64" s="40" t="s">
        <v>225</v>
      </c>
      <c r="W64" s="40" t="s">
        <v>225</v>
      </c>
      <c r="X64" s="40" t="s">
        <v>225</v>
      </c>
      <c r="Y64" s="40" t="s">
        <v>225</v>
      </c>
      <c r="Z64" s="40">
        <v>0</v>
      </c>
      <c r="AA64" s="40">
        <v>0</v>
      </c>
      <c r="AB64" s="40">
        <v>0</v>
      </c>
      <c r="AC64" s="40">
        <v>0</v>
      </c>
      <c r="AD64" s="40">
        <v>0</v>
      </c>
      <c r="AE64" s="40">
        <v>0</v>
      </c>
      <c r="AF64" s="40">
        <v>0</v>
      </c>
      <c r="AG64" s="40">
        <v>0</v>
      </c>
      <c r="AH64" s="40">
        <v>0.76239276846708626</v>
      </c>
      <c r="AI64" s="40">
        <v>1.7617737286419406</v>
      </c>
      <c r="AJ64" s="40">
        <v>0</v>
      </c>
      <c r="AK64" s="40">
        <v>1.5644101949874318</v>
      </c>
      <c r="AL64" s="40">
        <v>4.088576692096459</v>
      </c>
      <c r="AM64" s="40">
        <v>2.225752743508945</v>
      </c>
      <c r="AN64" s="40">
        <v>0.54429536590013483</v>
      </c>
      <c r="AO64" s="40">
        <v>0</v>
      </c>
      <c r="AP64" s="40">
        <v>0</v>
      </c>
      <c r="AQ64" s="40">
        <v>2.7700481094090801</v>
      </c>
      <c r="AR64" s="40">
        <v>0.76239276846708626</v>
      </c>
      <c r="AS64" s="73">
        <v>3.6333609446200663</v>
      </c>
      <c r="AT64" s="40">
        <v>2.225752743508945</v>
      </c>
      <c r="AU64" s="40">
        <v>0.64428359488768072</v>
      </c>
      <c r="AV64" s="40">
        <v>0</v>
      </c>
      <c r="AW64" s="40">
        <v>0</v>
      </c>
      <c r="AX64" s="40">
        <v>2.8700363383966256</v>
      </c>
      <c r="AY64" s="40">
        <v>1.7617737286419406</v>
      </c>
      <c r="AZ64" s="73">
        <v>1.6290606970334305</v>
      </c>
      <c r="BA64" s="40">
        <v>2.225752743508945</v>
      </c>
      <c r="BB64" s="40">
        <v>1.1885789607878157</v>
      </c>
      <c r="BC64" s="40">
        <v>0</v>
      </c>
      <c r="BD64" s="40">
        <v>0</v>
      </c>
      <c r="BE64" s="40">
        <v>3.4143317042967603</v>
      </c>
      <c r="BF64" s="40">
        <v>2.524166497109027</v>
      </c>
      <c r="BG64" s="40">
        <v>22.789451720862559</v>
      </c>
      <c r="BH64" s="73">
        <v>1.3526570882733986</v>
      </c>
      <c r="BI64" s="40">
        <v>13.00889138062217</v>
      </c>
      <c r="BJ64" s="40">
        <v>30.061569339408237</v>
      </c>
      <c r="BK64" s="40">
        <v>0</v>
      </c>
      <c r="BL64" s="40">
        <v>26.693907842605732</v>
      </c>
      <c r="BM64" s="40">
        <v>69.764368562636136</v>
      </c>
      <c r="BN64" s="40">
        <v>2.225752743508945</v>
      </c>
      <c r="BO64" s="40">
        <v>0</v>
      </c>
      <c r="BP64" s="40">
        <v>1.1885789607878157</v>
      </c>
      <c r="BQ64" s="40">
        <v>0</v>
      </c>
      <c r="BR64" s="40">
        <v>0</v>
      </c>
      <c r="BS64" s="40">
        <v>0</v>
      </c>
      <c r="BT64" s="40">
        <v>0</v>
      </c>
      <c r="BU64" s="40">
        <v>0</v>
      </c>
      <c r="BV64" s="40">
        <v>0</v>
      </c>
      <c r="BW64" s="40">
        <v>0</v>
      </c>
      <c r="BX64" s="40">
        <v>4.088576692096459</v>
      </c>
      <c r="BY64" s="40"/>
      <c r="BZ64" s="40">
        <v>0</v>
      </c>
      <c r="CA64" s="40">
        <v>0</v>
      </c>
      <c r="CB64" s="40">
        <v>3.4143317042967607</v>
      </c>
      <c r="CC64" s="40">
        <v>4.088576692096459</v>
      </c>
      <c r="CD64" s="81">
        <v>0.83509053673786604</v>
      </c>
      <c r="CE64" s="40">
        <v>49.483359563468291</v>
      </c>
      <c r="CF64" s="40">
        <v>4.0966909304689068E-2</v>
      </c>
      <c r="CG64" s="40">
        <v>0</v>
      </c>
      <c r="CH64" s="40">
        <v>4.0966909304689068E-2</v>
      </c>
      <c r="CI64" s="40">
        <v>2.0483407488510971E-3</v>
      </c>
      <c r="CJ64" s="40">
        <v>0</v>
      </c>
      <c r="CK64" s="40">
        <v>2.0483407488510971E-3</v>
      </c>
      <c r="CL64" s="40"/>
      <c r="CM64" s="40">
        <v>0</v>
      </c>
      <c r="CN64" s="40"/>
      <c r="CO64" s="40">
        <v>0</v>
      </c>
      <c r="CP64" s="40">
        <v>0</v>
      </c>
      <c r="CQ64" s="40">
        <v>0</v>
      </c>
      <c r="CR64" s="40">
        <v>0</v>
      </c>
      <c r="CS64" s="40">
        <v>0</v>
      </c>
      <c r="CT64" s="40">
        <v>0</v>
      </c>
      <c r="CU64" s="40">
        <v>0</v>
      </c>
      <c r="CV64" s="40">
        <v>9999</v>
      </c>
      <c r="CW64" s="73">
        <v>9999</v>
      </c>
    </row>
    <row r="65" spans="1:101" s="20" customFormat="1">
      <c r="A65" s="20" t="s">
        <v>473</v>
      </c>
      <c r="B65" s="20" t="s">
        <v>491</v>
      </c>
      <c r="C65" s="40">
        <v>20</v>
      </c>
      <c r="D65" s="40">
        <v>4</v>
      </c>
      <c r="E65" s="40">
        <v>0</v>
      </c>
      <c r="F65" s="40">
        <v>3.8231780167264038</v>
      </c>
      <c r="G65" s="40">
        <v>0</v>
      </c>
      <c r="H65" s="40">
        <v>0</v>
      </c>
      <c r="I65" s="40" t="s">
        <v>461</v>
      </c>
      <c r="J65" s="40"/>
      <c r="K65" s="40"/>
      <c r="L65" s="40">
        <v>4.3122963133707319</v>
      </c>
      <c r="M65" s="40">
        <v>1.5403925276420553E-3</v>
      </c>
      <c r="N65" s="40">
        <v>1.5292746651566715E-3</v>
      </c>
      <c r="O65" s="40">
        <v>0</v>
      </c>
      <c r="P65" s="40">
        <v>0</v>
      </c>
      <c r="Q65" s="40">
        <v>0</v>
      </c>
      <c r="R65" s="40">
        <v>0.76239276846708626</v>
      </c>
      <c r="S65" s="40">
        <v>1.7617737286419406</v>
      </c>
      <c r="T65" s="40">
        <v>0</v>
      </c>
      <c r="U65" s="40">
        <v>1.5644101949874318</v>
      </c>
      <c r="V65" s="40" t="s">
        <v>225</v>
      </c>
      <c r="W65" s="40" t="s">
        <v>225</v>
      </c>
      <c r="X65" s="40" t="s">
        <v>225</v>
      </c>
      <c r="Y65" s="40" t="s">
        <v>225</v>
      </c>
      <c r="Z65" s="40">
        <v>0</v>
      </c>
      <c r="AA65" s="40">
        <v>0</v>
      </c>
      <c r="AB65" s="40">
        <v>0</v>
      </c>
      <c r="AC65" s="40">
        <v>0</v>
      </c>
      <c r="AD65" s="40">
        <v>0</v>
      </c>
      <c r="AE65" s="40">
        <v>0</v>
      </c>
      <c r="AF65" s="40">
        <v>0</v>
      </c>
      <c r="AG65" s="40">
        <v>0</v>
      </c>
      <c r="AH65" s="40">
        <v>0.76239276846708626</v>
      </c>
      <c r="AI65" s="40">
        <v>1.7617737286419406</v>
      </c>
      <c r="AJ65" s="40">
        <v>0</v>
      </c>
      <c r="AK65" s="40">
        <v>1.5644101949874318</v>
      </c>
      <c r="AL65" s="40">
        <v>4.088576692096459</v>
      </c>
      <c r="AM65" s="40">
        <v>2.225752743508945</v>
      </c>
      <c r="AN65" s="40">
        <v>0.54429536590013483</v>
      </c>
      <c r="AO65" s="40">
        <v>0</v>
      </c>
      <c r="AP65" s="40">
        <v>0</v>
      </c>
      <c r="AQ65" s="40">
        <v>2.7700481094090801</v>
      </c>
      <c r="AR65" s="40">
        <v>0.76239276846708626</v>
      </c>
      <c r="AS65" s="73">
        <v>3.6333609446200663</v>
      </c>
      <c r="AT65" s="40">
        <v>2.225752743508945</v>
      </c>
      <c r="AU65" s="40">
        <v>0.64428359488768072</v>
      </c>
      <c r="AV65" s="40">
        <v>0</v>
      </c>
      <c r="AW65" s="40">
        <v>0</v>
      </c>
      <c r="AX65" s="40">
        <v>2.8700363383966256</v>
      </c>
      <c r="AY65" s="40">
        <v>1.7617737286419406</v>
      </c>
      <c r="AZ65" s="73">
        <v>1.6290606970334305</v>
      </c>
      <c r="BA65" s="40">
        <v>2.225752743508945</v>
      </c>
      <c r="BB65" s="40">
        <v>1.1885789607878157</v>
      </c>
      <c r="BC65" s="40">
        <v>0</v>
      </c>
      <c r="BD65" s="40">
        <v>0</v>
      </c>
      <c r="BE65" s="40">
        <v>3.4143317042967603</v>
      </c>
      <c r="BF65" s="40">
        <v>2.524166497109027</v>
      </c>
      <c r="BG65" s="40">
        <v>22.789451720862559</v>
      </c>
      <c r="BH65" s="73">
        <v>1.3526570882733986</v>
      </c>
      <c r="BI65" s="40">
        <v>13.00889138062217</v>
      </c>
      <c r="BJ65" s="40">
        <v>30.061569339408237</v>
      </c>
      <c r="BK65" s="40">
        <v>0</v>
      </c>
      <c r="BL65" s="40">
        <v>26.693907842605732</v>
      </c>
      <c r="BM65" s="40">
        <v>69.764368562636136</v>
      </c>
      <c r="BN65" s="40">
        <v>2.225752743508945</v>
      </c>
      <c r="BO65" s="40">
        <v>0</v>
      </c>
      <c r="BP65" s="40">
        <v>1.1885789607878157</v>
      </c>
      <c r="BQ65" s="40">
        <v>0</v>
      </c>
      <c r="BR65" s="40">
        <v>0</v>
      </c>
      <c r="BS65" s="40">
        <v>0</v>
      </c>
      <c r="BT65" s="40">
        <v>0</v>
      </c>
      <c r="BU65" s="40">
        <v>0</v>
      </c>
      <c r="BV65" s="40">
        <v>0</v>
      </c>
      <c r="BW65" s="40">
        <v>0</v>
      </c>
      <c r="BX65" s="40">
        <v>4.088576692096459</v>
      </c>
      <c r="BY65" s="40"/>
      <c r="BZ65" s="40">
        <v>0</v>
      </c>
      <c r="CA65" s="40">
        <v>0</v>
      </c>
      <c r="CB65" s="40">
        <v>3.4143317042967607</v>
      </c>
      <c r="CC65" s="40">
        <v>4.088576692096459</v>
      </c>
      <c r="CD65" s="81">
        <v>0.83509053673786604</v>
      </c>
      <c r="CE65" s="40">
        <v>49.483359563468291</v>
      </c>
      <c r="CF65" s="40">
        <v>4.0966909304689068E-2</v>
      </c>
      <c r="CG65" s="40">
        <v>0</v>
      </c>
      <c r="CH65" s="40">
        <v>4.0966909304689068E-2</v>
      </c>
      <c r="CI65" s="40">
        <v>2.0483407488510971E-3</v>
      </c>
      <c r="CJ65" s="40">
        <v>0</v>
      </c>
      <c r="CK65" s="40">
        <v>2.0483407488510971E-3</v>
      </c>
      <c r="CL65" s="40"/>
      <c r="CM65" s="40">
        <v>0</v>
      </c>
      <c r="CN65" s="40"/>
      <c r="CO65" s="40">
        <v>0</v>
      </c>
      <c r="CP65" s="40">
        <v>0</v>
      </c>
      <c r="CQ65" s="40">
        <v>0</v>
      </c>
      <c r="CR65" s="40">
        <v>0</v>
      </c>
      <c r="CS65" s="40">
        <v>0</v>
      </c>
      <c r="CT65" s="40">
        <v>0</v>
      </c>
      <c r="CU65" s="40">
        <v>0</v>
      </c>
      <c r="CV65" s="40">
        <v>9999</v>
      </c>
      <c r="CW65" s="73">
        <v>9999</v>
      </c>
    </row>
    <row r="66" spans="1:101" s="20" customFormat="1">
      <c r="A66" s="20" t="s">
        <v>474</v>
      </c>
      <c r="B66" s="20" t="s">
        <v>492</v>
      </c>
      <c r="C66" s="40">
        <v>20</v>
      </c>
      <c r="D66" s="40">
        <v>4</v>
      </c>
      <c r="E66" s="40">
        <v>0</v>
      </c>
      <c r="F66" s="40">
        <v>3.8231780167264038</v>
      </c>
      <c r="G66" s="40">
        <v>0</v>
      </c>
      <c r="H66" s="40">
        <v>0</v>
      </c>
      <c r="I66" s="40" t="s">
        <v>461</v>
      </c>
      <c r="J66" s="40"/>
      <c r="K66" s="40"/>
      <c r="L66" s="40">
        <v>4.3122963133707319</v>
      </c>
      <c r="M66" s="40">
        <v>1.5403925276420553E-3</v>
      </c>
      <c r="N66" s="40">
        <v>1.5292746651566715E-3</v>
      </c>
      <c r="O66" s="40">
        <v>0</v>
      </c>
      <c r="P66" s="40">
        <v>0</v>
      </c>
      <c r="Q66" s="40">
        <v>0</v>
      </c>
      <c r="R66" s="40">
        <v>0.76239276846708626</v>
      </c>
      <c r="S66" s="40">
        <v>1.7617737286419406</v>
      </c>
      <c r="T66" s="40">
        <v>0</v>
      </c>
      <c r="U66" s="40">
        <v>1.5644101949874318</v>
      </c>
      <c r="V66" s="40" t="s">
        <v>225</v>
      </c>
      <c r="W66" s="40" t="s">
        <v>225</v>
      </c>
      <c r="X66" s="40" t="s">
        <v>225</v>
      </c>
      <c r="Y66" s="40" t="s">
        <v>225</v>
      </c>
      <c r="Z66" s="40">
        <v>0</v>
      </c>
      <c r="AA66" s="40">
        <v>0</v>
      </c>
      <c r="AB66" s="40">
        <v>0</v>
      </c>
      <c r="AC66" s="40">
        <v>0</v>
      </c>
      <c r="AD66" s="40">
        <v>0</v>
      </c>
      <c r="AE66" s="40">
        <v>0</v>
      </c>
      <c r="AF66" s="40">
        <v>0</v>
      </c>
      <c r="AG66" s="40">
        <v>0</v>
      </c>
      <c r="AH66" s="40">
        <v>0.76239276846708626</v>
      </c>
      <c r="AI66" s="40">
        <v>1.7617737286419406</v>
      </c>
      <c r="AJ66" s="40">
        <v>0</v>
      </c>
      <c r="AK66" s="40">
        <v>1.5644101949874318</v>
      </c>
      <c r="AL66" s="40">
        <v>4.088576692096459</v>
      </c>
      <c r="AM66" s="40">
        <v>2.225752743508945</v>
      </c>
      <c r="AN66" s="40">
        <v>0.54429536590013483</v>
      </c>
      <c r="AO66" s="40">
        <v>0</v>
      </c>
      <c r="AP66" s="40">
        <v>0</v>
      </c>
      <c r="AQ66" s="40">
        <v>2.7700481094090801</v>
      </c>
      <c r="AR66" s="40">
        <v>0.76239276846708626</v>
      </c>
      <c r="AS66" s="73">
        <v>3.6333609446200663</v>
      </c>
      <c r="AT66" s="40">
        <v>2.225752743508945</v>
      </c>
      <c r="AU66" s="40">
        <v>0.64428359488768072</v>
      </c>
      <c r="AV66" s="40">
        <v>0</v>
      </c>
      <c r="AW66" s="40">
        <v>0</v>
      </c>
      <c r="AX66" s="40">
        <v>2.8700363383966256</v>
      </c>
      <c r="AY66" s="40">
        <v>1.7617737286419406</v>
      </c>
      <c r="AZ66" s="73">
        <v>1.6290606970334305</v>
      </c>
      <c r="BA66" s="40">
        <v>2.225752743508945</v>
      </c>
      <c r="BB66" s="40">
        <v>1.1885789607878157</v>
      </c>
      <c r="BC66" s="40">
        <v>0</v>
      </c>
      <c r="BD66" s="40">
        <v>0</v>
      </c>
      <c r="BE66" s="40">
        <v>3.4143317042967603</v>
      </c>
      <c r="BF66" s="40">
        <v>2.524166497109027</v>
      </c>
      <c r="BG66" s="40">
        <v>22.789451720862559</v>
      </c>
      <c r="BH66" s="73">
        <v>1.3526570882733986</v>
      </c>
      <c r="BI66" s="40">
        <v>13.00889138062217</v>
      </c>
      <c r="BJ66" s="40">
        <v>30.061569339408237</v>
      </c>
      <c r="BK66" s="40">
        <v>0</v>
      </c>
      <c r="BL66" s="40">
        <v>26.693907842605732</v>
      </c>
      <c r="BM66" s="40">
        <v>69.764368562636136</v>
      </c>
      <c r="BN66" s="40">
        <v>2.225752743508945</v>
      </c>
      <c r="BO66" s="40">
        <v>0</v>
      </c>
      <c r="BP66" s="40">
        <v>1.1885789607878157</v>
      </c>
      <c r="BQ66" s="40">
        <v>0</v>
      </c>
      <c r="BR66" s="40">
        <v>0</v>
      </c>
      <c r="BS66" s="40">
        <v>0</v>
      </c>
      <c r="BT66" s="40">
        <v>0</v>
      </c>
      <c r="BU66" s="40">
        <v>0</v>
      </c>
      <c r="BV66" s="40">
        <v>0</v>
      </c>
      <c r="BW66" s="40">
        <v>0</v>
      </c>
      <c r="BX66" s="40">
        <v>4.088576692096459</v>
      </c>
      <c r="BY66" s="40"/>
      <c r="BZ66" s="40">
        <v>0</v>
      </c>
      <c r="CA66" s="40">
        <v>0</v>
      </c>
      <c r="CB66" s="40">
        <v>3.4143317042967607</v>
      </c>
      <c r="CC66" s="40">
        <v>4.088576692096459</v>
      </c>
      <c r="CD66" s="81">
        <v>0.83509053673786604</v>
      </c>
      <c r="CE66" s="40">
        <v>49.483359563468291</v>
      </c>
      <c r="CF66" s="40">
        <v>4.0966909304689068E-2</v>
      </c>
      <c r="CG66" s="40">
        <v>0</v>
      </c>
      <c r="CH66" s="40">
        <v>4.0966909304689068E-2</v>
      </c>
      <c r="CI66" s="40">
        <v>2.0483407488510971E-3</v>
      </c>
      <c r="CJ66" s="40">
        <v>0</v>
      </c>
      <c r="CK66" s="40">
        <v>2.0483407488510971E-3</v>
      </c>
      <c r="CL66" s="40"/>
      <c r="CM66" s="40">
        <v>0</v>
      </c>
      <c r="CN66" s="40"/>
      <c r="CO66" s="40">
        <v>0</v>
      </c>
      <c r="CP66" s="40">
        <v>0</v>
      </c>
      <c r="CQ66" s="40">
        <v>0</v>
      </c>
      <c r="CR66" s="40">
        <v>0</v>
      </c>
      <c r="CS66" s="40">
        <v>0</v>
      </c>
      <c r="CT66" s="40">
        <v>0</v>
      </c>
      <c r="CU66" s="40">
        <v>0</v>
      </c>
      <c r="CV66" s="40">
        <v>9999</v>
      </c>
      <c r="CW66" s="73">
        <v>9999</v>
      </c>
    </row>
    <row r="67" spans="1:101" s="20" customFormat="1">
      <c r="A67" s="20" t="s">
        <v>475</v>
      </c>
      <c r="B67" s="20" t="s">
        <v>493</v>
      </c>
      <c r="C67" s="40">
        <v>20</v>
      </c>
      <c r="D67" s="40">
        <v>4</v>
      </c>
      <c r="E67" s="40">
        <v>0</v>
      </c>
      <c r="F67" s="40">
        <v>3.8231780167264038</v>
      </c>
      <c r="G67" s="40">
        <v>0</v>
      </c>
      <c r="H67" s="40">
        <v>0</v>
      </c>
      <c r="I67" s="40" t="s">
        <v>461</v>
      </c>
      <c r="J67" s="40"/>
      <c r="K67" s="40"/>
      <c r="L67" s="40">
        <v>4.3122963133707319</v>
      </c>
      <c r="M67" s="40">
        <v>1.5403925276420553E-3</v>
      </c>
      <c r="N67" s="40">
        <v>1.5292746651566715E-3</v>
      </c>
      <c r="O67" s="40">
        <v>0</v>
      </c>
      <c r="P67" s="40">
        <v>0</v>
      </c>
      <c r="Q67" s="40">
        <v>0</v>
      </c>
      <c r="R67" s="40">
        <v>0.76239276846708626</v>
      </c>
      <c r="S67" s="40">
        <v>1.7617737286419406</v>
      </c>
      <c r="T67" s="40">
        <v>0</v>
      </c>
      <c r="U67" s="40">
        <v>1.5644101949874318</v>
      </c>
      <c r="V67" s="40" t="s">
        <v>225</v>
      </c>
      <c r="W67" s="40" t="s">
        <v>225</v>
      </c>
      <c r="X67" s="40" t="s">
        <v>225</v>
      </c>
      <c r="Y67" s="40" t="s">
        <v>225</v>
      </c>
      <c r="Z67" s="40">
        <v>0</v>
      </c>
      <c r="AA67" s="40">
        <v>0</v>
      </c>
      <c r="AB67" s="40">
        <v>0</v>
      </c>
      <c r="AC67" s="40">
        <v>0</v>
      </c>
      <c r="AD67" s="40">
        <v>0</v>
      </c>
      <c r="AE67" s="40">
        <v>0</v>
      </c>
      <c r="AF67" s="40">
        <v>0</v>
      </c>
      <c r="AG67" s="40">
        <v>0</v>
      </c>
      <c r="AH67" s="40">
        <v>0.76239276846708626</v>
      </c>
      <c r="AI67" s="40">
        <v>1.7617737286419406</v>
      </c>
      <c r="AJ67" s="40">
        <v>0</v>
      </c>
      <c r="AK67" s="40">
        <v>1.5644101949874318</v>
      </c>
      <c r="AL67" s="40">
        <v>4.088576692096459</v>
      </c>
      <c r="AM67" s="40">
        <v>2.225752743508945</v>
      </c>
      <c r="AN67" s="40">
        <v>0.54429536590013483</v>
      </c>
      <c r="AO67" s="40">
        <v>0</v>
      </c>
      <c r="AP67" s="40">
        <v>0</v>
      </c>
      <c r="AQ67" s="40">
        <v>2.7700481094090801</v>
      </c>
      <c r="AR67" s="40">
        <v>0.76239276846708626</v>
      </c>
      <c r="AS67" s="73">
        <v>3.6333609446200663</v>
      </c>
      <c r="AT67" s="40">
        <v>2.225752743508945</v>
      </c>
      <c r="AU67" s="40">
        <v>0.64428359488768072</v>
      </c>
      <c r="AV67" s="40">
        <v>0</v>
      </c>
      <c r="AW67" s="40">
        <v>0</v>
      </c>
      <c r="AX67" s="40">
        <v>2.8700363383966256</v>
      </c>
      <c r="AY67" s="40">
        <v>1.7617737286419406</v>
      </c>
      <c r="AZ67" s="73">
        <v>1.6290606970334305</v>
      </c>
      <c r="BA67" s="40">
        <v>2.225752743508945</v>
      </c>
      <c r="BB67" s="40">
        <v>1.1885789607878157</v>
      </c>
      <c r="BC67" s="40">
        <v>0</v>
      </c>
      <c r="BD67" s="40">
        <v>0</v>
      </c>
      <c r="BE67" s="40">
        <v>3.4143317042967603</v>
      </c>
      <c r="BF67" s="40">
        <v>2.524166497109027</v>
      </c>
      <c r="BG67" s="40">
        <v>22.789451720862559</v>
      </c>
      <c r="BH67" s="73">
        <v>1.3526570882733986</v>
      </c>
      <c r="BI67" s="40">
        <v>13.00889138062217</v>
      </c>
      <c r="BJ67" s="40">
        <v>30.061569339408237</v>
      </c>
      <c r="BK67" s="40">
        <v>0</v>
      </c>
      <c r="BL67" s="40">
        <v>26.693907842605732</v>
      </c>
      <c r="BM67" s="40">
        <v>69.764368562636136</v>
      </c>
      <c r="BN67" s="40">
        <v>2.225752743508945</v>
      </c>
      <c r="BO67" s="40">
        <v>0</v>
      </c>
      <c r="BP67" s="40">
        <v>1.1885789607878157</v>
      </c>
      <c r="BQ67" s="40">
        <v>0</v>
      </c>
      <c r="BR67" s="40">
        <v>0</v>
      </c>
      <c r="BS67" s="40">
        <v>0</v>
      </c>
      <c r="BT67" s="40">
        <v>0</v>
      </c>
      <c r="BU67" s="40">
        <v>0</v>
      </c>
      <c r="BV67" s="40">
        <v>0</v>
      </c>
      <c r="BW67" s="40">
        <v>0</v>
      </c>
      <c r="BX67" s="40">
        <v>4.088576692096459</v>
      </c>
      <c r="BY67" s="40"/>
      <c r="BZ67" s="40">
        <v>0</v>
      </c>
      <c r="CA67" s="40">
        <v>0</v>
      </c>
      <c r="CB67" s="40">
        <v>3.4143317042967607</v>
      </c>
      <c r="CC67" s="40">
        <v>4.088576692096459</v>
      </c>
      <c r="CD67" s="81">
        <v>0.83509053673786604</v>
      </c>
      <c r="CE67" s="40">
        <v>49.483359563468291</v>
      </c>
      <c r="CF67" s="40">
        <v>4.0966909304689068E-2</v>
      </c>
      <c r="CG67" s="40">
        <v>0</v>
      </c>
      <c r="CH67" s="40">
        <v>4.0966909304689068E-2</v>
      </c>
      <c r="CI67" s="40">
        <v>2.0483407488510971E-3</v>
      </c>
      <c r="CJ67" s="40">
        <v>0</v>
      </c>
      <c r="CK67" s="40">
        <v>2.0483407488510971E-3</v>
      </c>
      <c r="CL67" s="40"/>
      <c r="CM67" s="40">
        <v>0</v>
      </c>
      <c r="CN67" s="40"/>
      <c r="CO67" s="40">
        <v>0</v>
      </c>
      <c r="CP67" s="40">
        <v>0</v>
      </c>
      <c r="CQ67" s="40">
        <v>0</v>
      </c>
      <c r="CR67" s="40">
        <v>0</v>
      </c>
      <c r="CS67" s="40">
        <v>0</v>
      </c>
      <c r="CT67" s="40">
        <v>0</v>
      </c>
      <c r="CU67" s="40">
        <v>0</v>
      </c>
      <c r="CV67" s="40">
        <v>9999</v>
      </c>
      <c r="CW67" s="73">
        <v>9999</v>
      </c>
    </row>
    <row r="68" spans="1:101" s="20" customFormat="1">
      <c r="A68" s="20" t="s">
        <v>476</v>
      </c>
      <c r="B68" s="20" t="s">
        <v>494</v>
      </c>
      <c r="C68" s="40">
        <v>20</v>
      </c>
      <c r="D68" s="40">
        <v>4</v>
      </c>
      <c r="E68" s="40">
        <v>0</v>
      </c>
      <c r="F68" s="40">
        <v>3.8231780167264038</v>
      </c>
      <c r="G68" s="40">
        <v>0</v>
      </c>
      <c r="H68" s="40">
        <v>0</v>
      </c>
      <c r="I68" s="40" t="s">
        <v>461</v>
      </c>
      <c r="J68" s="40"/>
      <c r="K68" s="40"/>
      <c r="L68" s="40">
        <v>4.3122963133707319</v>
      </c>
      <c r="M68" s="40">
        <v>1.5403925276420553E-3</v>
      </c>
      <c r="N68" s="40">
        <v>1.5292746651566715E-3</v>
      </c>
      <c r="O68" s="40">
        <v>0</v>
      </c>
      <c r="P68" s="40">
        <v>0</v>
      </c>
      <c r="Q68" s="40">
        <v>0</v>
      </c>
      <c r="R68" s="40">
        <v>0.76239276846708626</v>
      </c>
      <c r="S68" s="40">
        <v>1.7617737286419406</v>
      </c>
      <c r="T68" s="40">
        <v>0</v>
      </c>
      <c r="U68" s="40">
        <v>1.5644101949874318</v>
      </c>
      <c r="V68" s="40" t="s">
        <v>225</v>
      </c>
      <c r="W68" s="40" t="s">
        <v>225</v>
      </c>
      <c r="X68" s="40" t="s">
        <v>225</v>
      </c>
      <c r="Y68" s="40" t="s">
        <v>225</v>
      </c>
      <c r="Z68" s="40">
        <v>0</v>
      </c>
      <c r="AA68" s="40">
        <v>0</v>
      </c>
      <c r="AB68" s="40">
        <v>0</v>
      </c>
      <c r="AC68" s="40">
        <v>0</v>
      </c>
      <c r="AD68" s="40">
        <v>0</v>
      </c>
      <c r="AE68" s="40">
        <v>0</v>
      </c>
      <c r="AF68" s="40">
        <v>0</v>
      </c>
      <c r="AG68" s="40">
        <v>0</v>
      </c>
      <c r="AH68" s="40">
        <v>0.76239276846708626</v>
      </c>
      <c r="AI68" s="40">
        <v>1.7617737286419406</v>
      </c>
      <c r="AJ68" s="40">
        <v>0</v>
      </c>
      <c r="AK68" s="40">
        <v>1.5644101949874318</v>
      </c>
      <c r="AL68" s="40">
        <v>4.088576692096459</v>
      </c>
      <c r="AM68" s="40">
        <v>2.225752743508945</v>
      </c>
      <c r="AN68" s="40">
        <v>0.54429536590013483</v>
      </c>
      <c r="AO68" s="40">
        <v>0</v>
      </c>
      <c r="AP68" s="40">
        <v>0</v>
      </c>
      <c r="AQ68" s="40">
        <v>2.7700481094090801</v>
      </c>
      <c r="AR68" s="40">
        <v>0.76239276846708626</v>
      </c>
      <c r="AS68" s="73">
        <v>3.6333609446200663</v>
      </c>
      <c r="AT68" s="40">
        <v>2.225752743508945</v>
      </c>
      <c r="AU68" s="40">
        <v>0.64428359488768072</v>
      </c>
      <c r="AV68" s="40">
        <v>0</v>
      </c>
      <c r="AW68" s="40">
        <v>0</v>
      </c>
      <c r="AX68" s="40">
        <v>2.8700363383966256</v>
      </c>
      <c r="AY68" s="40">
        <v>1.7617737286419406</v>
      </c>
      <c r="AZ68" s="73">
        <v>1.6290606970334305</v>
      </c>
      <c r="BA68" s="40">
        <v>2.225752743508945</v>
      </c>
      <c r="BB68" s="40">
        <v>1.1885789607878157</v>
      </c>
      <c r="BC68" s="40">
        <v>0</v>
      </c>
      <c r="BD68" s="40">
        <v>0</v>
      </c>
      <c r="BE68" s="40">
        <v>3.4143317042967603</v>
      </c>
      <c r="BF68" s="40">
        <v>2.524166497109027</v>
      </c>
      <c r="BG68" s="40">
        <v>22.789451720862559</v>
      </c>
      <c r="BH68" s="73">
        <v>1.3526570882733986</v>
      </c>
      <c r="BI68" s="40">
        <v>13.00889138062217</v>
      </c>
      <c r="BJ68" s="40">
        <v>30.061569339408237</v>
      </c>
      <c r="BK68" s="40">
        <v>0</v>
      </c>
      <c r="BL68" s="40">
        <v>26.693907842605732</v>
      </c>
      <c r="BM68" s="40">
        <v>69.764368562636136</v>
      </c>
      <c r="BN68" s="40">
        <v>2.225752743508945</v>
      </c>
      <c r="BO68" s="40">
        <v>0</v>
      </c>
      <c r="BP68" s="40">
        <v>1.1885789607878157</v>
      </c>
      <c r="BQ68" s="40">
        <v>0</v>
      </c>
      <c r="BR68" s="40">
        <v>0</v>
      </c>
      <c r="BS68" s="40">
        <v>0</v>
      </c>
      <c r="BT68" s="40">
        <v>0</v>
      </c>
      <c r="BU68" s="40">
        <v>0</v>
      </c>
      <c r="BV68" s="40">
        <v>0</v>
      </c>
      <c r="BW68" s="40">
        <v>0</v>
      </c>
      <c r="BX68" s="40">
        <v>4.088576692096459</v>
      </c>
      <c r="BY68" s="40"/>
      <c r="BZ68" s="40">
        <v>0</v>
      </c>
      <c r="CA68" s="40">
        <v>0</v>
      </c>
      <c r="CB68" s="40">
        <v>3.4143317042967607</v>
      </c>
      <c r="CC68" s="40">
        <v>4.088576692096459</v>
      </c>
      <c r="CD68" s="81">
        <v>0.83509053673786604</v>
      </c>
      <c r="CE68" s="40">
        <v>49.483359563468291</v>
      </c>
      <c r="CF68" s="40">
        <v>4.0966909304689068E-2</v>
      </c>
      <c r="CG68" s="40">
        <v>0</v>
      </c>
      <c r="CH68" s="40">
        <v>4.0966909304689068E-2</v>
      </c>
      <c r="CI68" s="40">
        <v>2.0483407488510971E-3</v>
      </c>
      <c r="CJ68" s="40">
        <v>0</v>
      </c>
      <c r="CK68" s="40">
        <v>2.0483407488510971E-3</v>
      </c>
      <c r="CL68" s="40"/>
      <c r="CM68" s="40">
        <v>0</v>
      </c>
      <c r="CN68" s="40"/>
      <c r="CO68" s="40">
        <v>0</v>
      </c>
      <c r="CP68" s="40">
        <v>0</v>
      </c>
      <c r="CQ68" s="40">
        <v>0</v>
      </c>
      <c r="CR68" s="40">
        <v>0</v>
      </c>
      <c r="CS68" s="40">
        <v>0</v>
      </c>
      <c r="CT68" s="40">
        <v>0</v>
      </c>
      <c r="CU68" s="40">
        <v>0</v>
      </c>
      <c r="CV68" s="40">
        <v>9999</v>
      </c>
      <c r="CW68" s="73">
        <v>9999</v>
      </c>
    </row>
    <row r="69" spans="1:101" s="20" customFormat="1">
      <c r="A69" s="20" t="s">
        <v>477</v>
      </c>
      <c r="B69" s="20" t="s">
        <v>495</v>
      </c>
      <c r="C69" s="40">
        <v>20</v>
      </c>
      <c r="D69" s="40">
        <v>4</v>
      </c>
      <c r="E69" s="40">
        <v>0</v>
      </c>
      <c r="F69" s="40">
        <v>3.8231780167264038</v>
      </c>
      <c r="G69" s="40">
        <v>0</v>
      </c>
      <c r="H69" s="40">
        <v>0</v>
      </c>
      <c r="I69" s="40" t="s">
        <v>461</v>
      </c>
      <c r="J69" s="40"/>
      <c r="K69" s="40"/>
      <c r="L69" s="40">
        <v>4.3122963133707319</v>
      </c>
      <c r="M69" s="40">
        <v>1.5403925276420553E-3</v>
      </c>
      <c r="N69" s="40">
        <v>1.5292746651566715E-3</v>
      </c>
      <c r="O69" s="40">
        <v>0</v>
      </c>
      <c r="P69" s="40">
        <v>0</v>
      </c>
      <c r="Q69" s="40">
        <v>0</v>
      </c>
      <c r="R69" s="40">
        <v>0.76239276846708626</v>
      </c>
      <c r="S69" s="40">
        <v>1.7617737286419406</v>
      </c>
      <c r="T69" s="40">
        <v>0</v>
      </c>
      <c r="U69" s="40">
        <v>1.5644101949874318</v>
      </c>
      <c r="V69" s="40" t="s">
        <v>225</v>
      </c>
      <c r="W69" s="40" t="s">
        <v>225</v>
      </c>
      <c r="X69" s="40" t="s">
        <v>225</v>
      </c>
      <c r="Y69" s="40" t="s">
        <v>225</v>
      </c>
      <c r="Z69" s="40">
        <v>0</v>
      </c>
      <c r="AA69" s="40">
        <v>0</v>
      </c>
      <c r="AB69" s="40">
        <v>0</v>
      </c>
      <c r="AC69" s="40">
        <v>0</v>
      </c>
      <c r="AD69" s="40">
        <v>0</v>
      </c>
      <c r="AE69" s="40">
        <v>0</v>
      </c>
      <c r="AF69" s="40">
        <v>0</v>
      </c>
      <c r="AG69" s="40">
        <v>0</v>
      </c>
      <c r="AH69" s="40">
        <v>0.76239276846708626</v>
      </c>
      <c r="AI69" s="40">
        <v>1.7617737286419406</v>
      </c>
      <c r="AJ69" s="40">
        <v>0</v>
      </c>
      <c r="AK69" s="40">
        <v>1.5644101949874318</v>
      </c>
      <c r="AL69" s="40">
        <v>4.088576692096459</v>
      </c>
      <c r="AM69" s="40">
        <v>2.225752743508945</v>
      </c>
      <c r="AN69" s="40">
        <v>0.54429536590013483</v>
      </c>
      <c r="AO69" s="40">
        <v>0</v>
      </c>
      <c r="AP69" s="40">
        <v>0</v>
      </c>
      <c r="AQ69" s="40">
        <v>2.7700481094090801</v>
      </c>
      <c r="AR69" s="40">
        <v>0.76239276846708626</v>
      </c>
      <c r="AS69" s="73">
        <v>3.6333609446200663</v>
      </c>
      <c r="AT69" s="40">
        <v>2.225752743508945</v>
      </c>
      <c r="AU69" s="40">
        <v>0.64428359488768072</v>
      </c>
      <c r="AV69" s="40">
        <v>0</v>
      </c>
      <c r="AW69" s="40">
        <v>0</v>
      </c>
      <c r="AX69" s="40">
        <v>2.8700363383966256</v>
      </c>
      <c r="AY69" s="40">
        <v>1.7617737286419406</v>
      </c>
      <c r="AZ69" s="73">
        <v>1.6290606970334305</v>
      </c>
      <c r="BA69" s="40">
        <v>2.225752743508945</v>
      </c>
      <c r="BB69" s="40">
        <v>1.1885789607878157</v>
      </c>
      <c r="BC69" s="40">
        <v>0</v>
      </c>
      <c r="BD69" s="40">
        <v>0</v>
      </c>
      <c r="BE69" s="40">
        <v>3.4143317042967603</v>
      </c>
      <c r="BF69" s="40">
        <v>2.524166497109027</v>
      </c>
      <c r="BG69" s="40">
        <v>22.789451720862559</v>
      </c>
      <c r="BH69" s="73">
        <v>1.3526570882733986</v>
      </c>
      <c r="BI69" s="40">
        <v>13.00889138062217</v>
      </c>
      <c r="BJ69" s="40">
        <v>30.061569339408237</v>
      </c>
      <c r="BK69" s="40">
        <v>0</v>
      </c>
      <c r="BL69" s="40">
        <v>26.693907842605732</v>
      </c>
      <c r="BM69" s="40">
        <v>69.764368562636136</v>
      </c>
      <c r="BN69" s="40">
        <v>2.225752743508945</v>
      </c>
      <c r="BO69" s="40">
        <v>0</v>
      </c>
      <c r="BP69" s="40">
        <v>1.1885789607878157</v>
      </c>
      <c r="BQ69" s="40">
        <v>0</v>
      </c>
      <c r="BR69" s="40">
        <v>0</v>
      </c>
      <c r="BS69" s="40">
        <v>0</v>
      </c>
      <c r="BT69" s="40">
        <v>0</v>
      </c>
      <c r="BU69" s="40">
        <v>0</v>
      </c>
      <c r="BV69" s="40">
        <v>0</v>
      </c>
      <c r="BW69" s="40">
        <v>0</v>
      </c>
      <c r="BX69" s="40">
        <v>4.088576692096459</v>
      </c>
      <c r="BY69" s="40"/>
      <c r="BZ69" s="40">
        <v>0</v>
      </c>
      <c r="CA69" s="40">
        <v>0</v>
      </c>
      <c r="CB69" s="40">
        <v>3.4143317042967607</v>
      </c>
      <c r="CC69" s="40">
        <v>4.088576692096459</v>
      </c>
      <c r="CD69" s="81">
        <v>0.83509053673786604</v>
      </c>
      <c r="CE69" s="40">
        <v>49.483359563468291</v>
      </c>
      <c r="CF69" s="40">
        <v>4.0966909304689068E-2</v>
      </c>
      <c r="CG69" s="40">
        <v>0</v>
      </c>
      <c r="CH69" s="40">
        <v>4.0966909304689068E-2</v>
      </c>
      <c r="CI69" s="40">
        <v>2.0483407488510971E-3</v>
      </c>
      <c r="CJ69" s="40">
        <v>0</v>
      </c>
      <c r="CK69" s="40">
        <v>2.0483407488510971E-3</v>
      </c>
      <c r="CL69" s="40"/>
      <c r="CM69" s="40">
        <v>0</v>
      </c>
      <c r="CN69" s="40"/>
      <c r="CO69" s="40">
        <v>0</v>
      </c>
      <c r="CP69" s="40">
        <v>0</v>
      </c>
      <c r="CQ69" s="40">
        <v>0</v>
      </c>
      <c r="CR69" s="40">
        <v>0</v>
      </c>
      <c r="CS69" s="40">
        <v>0</v>
      </c>
      <c r="CT69" s="40">
        <v>0</v>
      </c>
      <c r="CU69" s="40">
        <v>0</v>
      </c>
      <c r="CV69" s="40">
        <v>9999</v>
      </c>
      <c r="CW69" s="73">
        <v>9999</v>
      </c>
    </row>
    <row r="70" spans="1:101" s="20" customFormat="1">
      <c r="A70" s="20" t="s">
        <v>478</v>
      </c>
      <c r="B70" s="20" t="s">
        <v>496</v>
      </c>
      <c r="C70" s="40">
        <v>20</v>
      </c>
      <c r="D70" s="40">
        <v>4</v>
      </c>
      <c r="E70" s="40">
        <v>0</v>
      </c>
      <c r="F70" s="40">
        <v>3.8231780167264038</v>
      </c>
      <c r="G70" s="40">
        <v>0</v>
      </c>
      <c r="H70" s="40">
        <v>0</v>
      </c>
      <c r="I70" s="40" t="s">
        <v>461</v>
      </c>
      <c r="J70" s="40"/>
      <c r="K70" s="40"/>
      <c r="L70" s="40">
        <v>4.3122963133707319</v>
      </c>
      <c r="M70" s="40">
        <v>1.5403925276420553E-3</v>
      </c>
      <c r="N70" s="40">
        <v>1.5292746651566715E-3</v>
      </c>
      <c r="O70" s="40">
        <v>0</v>
      </c>
      <c r="P70" s="40">
        <v>0</v>
      </c>
      <c r="Q70" s="40">
        <v>0</v>
      </c>
      <c r="R70" s="40">
        <v>0.76239276846708626</v>
      </c>
      <c r="S70" s="40">
        <v>1.7617737286419406</v>
      </c>
      <c r="T70" s="40">
        <v>0</v>
      </c>
      <c r="U70" s="40">
        <v>1.5644101949874318</v>
      </c>
      <c r="V70" s="40" t="s">
        <v>225</v>
      </c>
      <c r="W70" s="40" t="s">
        <v>225</v>
      </c>
      <c r="X70" s="40" t="s">
        <v>225</v>
      </c>
      <c r="Y70" s="40" t="s">
        <v>225</v>
      </c>
      <c r="Z70" s="40">
        <v>0</v>
      </c>
      <c r="AA70" s="40">
        <v>0</v>
      </c>
      <c r="AB70" s="40">
        <v>0</v>
      </c>
      <c r="AC70" s="40">
        <v>0</v>
      </c>
      <c r="AD70" s="40">
        <v>0</v>
      </c>
      <c r="AE70" s="40">
        <v>0</v>
      </c>
      <c r="AF70" s="40">
        <v>0</v>
      </c>
      <c r="AG70" s="40">
        <v>0</v>
      </c>
      <c r="AH70" s="40">
        <v>0.76239276846708626</v>
      </c>
      <c r="AI70" s="40">
        <v>1.7617737286419406</v>
      </c>
      <c r="AJ70" s="40">
        <v>0</v>
      </c>
      <c r="AK70" s="40">
        <v>1.5644101949874318</v>
      </c>
      <c r="AL70" s="40">
        <v>4.088576692096459</v>
      </c>
      <c r="AM70" s="40">
        <v>2.225752743508945</v>
      </c>
      <c r="AN70" s="40">
        <v>0.54429536590013483</v>
      </c>
      <c r="AO70" s="40">
        <v>0</v>
      </c>
      <c r="AP70" s="40">
        <v>0</v>
      </c>
      <c r="AQ70" s="40">
        <v>2.7700481094090801</v>
      </c>
      <c r="AR70" s="40">
        <v>0.76239276846708626</v>
      </c>
      <c r="AS70" s="73">
        <v>3.6333609446200663</v>
      </c>
      <c r="AT70" s="40">
        <v>2.225752743508945</v>
      </c>
      <c r="AU70" s="40">
        <v>0.64428359488768072</v>
      </c>
      <c r="AV70" s="40">
        <v>0</v>
      </c>
      <c r="AW70" s="40">
        <v>0</v>
      </c>
      <c r="AX70" s="40">
        <v>2.8700363383966256</v>
      </c>
      <c r="AY70" s="40">
        <v>1.7617737286419406</v>
      </c>
      <c r="AZ70" s="73">
        <v>1.6290606970334305</v>
      </c>
      <c r="BA70" s="40">
        <v>2.225752743508945</v>
      </c>
      <c r="BB70" s="40">
        <v>1.1885789607878157</v>
      </c>
      <c r="BC70" s="40">
        <v>0</v>
      </c>
      <c r="BD70" s="40">
        <v>0</v>
      </c>
      <c r="BE70" s="40">
        <v>3.4143317042967603</v>
      </c>
      <c r="BF70" s="40">
        <v>2.524166497109027</v>
      </c>
      <c r="BG70" s="40">
        <v>22.789451720862559</v>
      </c>
      <c r="BH70" s="73">
        <v>1.3526570882733986</v>
      </c>
      <c r="BI70" s="40">
        <v>13.00889138062217</v>
      </c>
      <c r="BJ70" s="40">
        <v>30.061569339408237</v>
      </c>
      <c r="BK70" s="40">
        <v>0</v>
      </c>
      <c r="BL70" s="40">
        <v>26.693907842605732</v>
      </c>
      <c r="BM70" s="40">
        <v>69.764368562636136</v>
      </c>
      <c r="BN70" s="40">
        <v>2.225752743508945</v>
      </c>
      <c r="BO70" s="40">
        <v>0</v>
      </c>
      <c r="BP70" s="40">
        <v>1.1885789607878157</v>
      </c>
      <c r="BQ70" s="40">
        <v>0</v>
      </c>
      <c r="BR70" s="40">
        <v>0</v>
      </c>
      <c r="BS70" s="40">
        <v>0</v>
      </c>
      <c r="BT70" s="40">
        <v>0</v>
      </c>
      <c r="BU70" s="40">
        <v>0</v>
      </c>
      <c r="BV70" s="40">
        <v>0</v>
      </c>
      <c r="BW70" s="40">
        <v>0</v>
      </c>
      <c r="BX70" s="40">
        <v>4.088576692096459</v>
      </c>
      <c r="BY70" s="40"/>
      <c r="BZ70" s="40">
        <v>0</v>
      </c>
      <c r="CA70" s="40">
        <v>0</v>
      </c>
      <c r="CB70" s="40">
        <v>3.4143317042967607</v>
      </c>
      <c r="CC70" s="40">
        <v>4.088576692096459</v>
      </c>
      <c r="CD70" s="81">
        <v>0.83509053673786604</v>
      </c>
      <c r="CE70" s="40">
        <v>49.483359563468291</v>
      </c>
      <c r="CF70" s="40">
        <v>4.0966909304689068E-2</v>
      </c>
      <c r="CG70" s="40">
        <v>0</v>
      </c>
      <c r="CH70" s="40">
        <v>4.0966909304689068E-2</v>
      </c>
      <c r="CI70" s="40">
        <v>2.0483407488510971E-3</v>
      </c>
      <c r="CJ70" s="40">
        <v>0</v>
      </c>
      <c r="CK70" s="40">
        <v>2.0483407488510971E-3</v>
      </c>
      <c r="CL70" s="40"/>
      <c r="CM70" s="40">
        <v>0</v>
      </c>
      <c r="CN70" s="40"/>
      <c r="CO70" s="40">
        <v>0</v>
      </c>
      <c r="CP70" s="40">
        <v>0</v>
      </c>
      <c r="CQ70" s="40">
        <v>0</v>
      </c>
      <c r="CR70" s="40">
        <v>0</v>
      </c>
      <c r="CS70" s="40">
        <v>0</v>
      </c>
      <c r="CT70" s="40">
        <v>0</v>
      </c>
      <c r="CU70" s="40">
        <v>0</v>
      </c>
      <c r="CV70" s="40">
        <v>9999</v>
      </c>
      <c r="CW70" s="73">
        <v>9999</v>
      </c>
    </row>
    <row r="71" spans="1:101" s="20" customFormat="1">
      <c r="A71" s="20" t="s">
        <v>479</v>
      </c>
      <c r="B71" s="20" t="s">
        <v>497</v>
      </c>
      <c r="C71" s="40">
        <v>20</v>
      </c>
      <c r="D71" s="40">
        <v>4</v>
      </c>
      <c r="E71" s="40">
        <v>0</v>
      </c>
      <c r="F71" s="40">
        <v>3.8231780167264038</v>
      </c>
      <c r="G71" s="40">
        <v>0</v>
      </c>
      <c r="H71" s="40">
        <v>0</v>
      </c>
      <c r="I71" s="40" t="s">
        <v>461</v>
      </c>
      <c r="J71" s="40"/>
      <c r="K71" s="40"/>
      <c r="L71" s="40">
        <v>4.3122963133707319</v>
      </c>
      <c r="M71" s="40">
        <v>1.5403925276420553E-3</v>
      </c>
      <c r="N71" s="40">
        <v>1.5292746651566715E-3</v>
      </c>
      <c r="O71" s="40">
        <v>0</v>
      </c>
      <c r="P71" s="40">
        <v>0</v>
      </c>
      <c r="Q71" s="40">
        <v>0</v>
      </c>
      <c r="R71" s="40">
        <v>0.76239276846708626</v>
      </c>
      <c r="S71" s="40">
        <v>1.7617737286419406</v>
      </c>
      <c r="T71" s="40">
        <v>0</v>
      </c>
      <c r="U71" s="40">
        <v>1.5644101949874318</v>
      </c>
      <c r="V71" s="40" t="s">
        <v>225</v>
      </c>
      <c r="W71" s="40" t="s">
        <v>225</v>
      </c>
      <c r="X71" s="40" t="s">
        <v>225</v>
      </c>
      <c r="Y71" s="40" t="s">
        <v>225</v>
      </c>
      <c r="Z71" s="40">
        <v>0</v>
      </c>
      <c r="AA71" s="40">
        <v>0</v>
      </c>
      <c r="AB71" s="40">
        <v>0</v>
      </c>
      <c r="AC71" s="40">
        <v>0</v>
      </c>
      <c r="AD71" s="40">
        <v>0</v>
      </c>
      <c r="AE71" s="40">
        <v>0</v>
      </c>
      <c r="AF71" s="40">
        <v>0</v>
      </c>
      <c r="AG71" s="40">
        <v>0</v>
      </c>
      <c r="AH71" s="40">
        <v>0.76239276846708626</v>
      </c>
      <c r="AI71" s="40">
        <v>1.7617737286419406</v>
      </c>
      <c r="AJ71" s="40">
        <v>0</v>
      </c>
      <c r="AK71" s="40">
        <v>1.5644101949874318</v>
      </c>
      <c r="AL71" s="40">
        <v>4.088576692096459</v>
      </c>
      <c r="AM71" s="40">
        <v>2.225752743508945</v>
      </c>
      <c r="AN71" s="40">
        <v>0.54429536590013483</v>
      </c>
      <c r="AO71" s="40">
        <v>0</v>
      </c>
      <c r="AP71" s="40">
        <v>0</v>
      </c>
      <c r="AQ71" s="40">
        <v>2.7700481094090801</v>
      </c>
      <c r="AR71" s="40">
        <v>0.76239276846708626</v>
      </c>
      <c r="AS71" s="73">
        <v>3.6333609446200663</v>
      </c>
      <c r="AT71" s="40">
        <v>2.225752743508945</v>
      </c>
      <c r="AU71" s="40">
        <v>0.64428359488768072</v>
      </c>
      <c r="AV71" s="40">
        <v>0</v>
      </c>
      <c r="AW71" s="40">
        <v>0</v>
      </c>
      <c r="AX71" s="40">
        <v>2.8700363383966256</v>
      </c>
      <c r="AY71" s="40">
        <v>1.7617737286419406</v>
      </c>
      <c r="AZ71" s="73">
        <v>1.6290606970334305</v>
      </c>
      <c r="BA71" s="40">
        <v>2.225752743508945</v>
      </c>
      <c r="BB71" s="40">
        <v>1.1885789607878157</v>
      </c>
      <c r="BC71" s="40">
        <v>0</v>
      </c>
      <c r="BD71" s="40">
        <v>0</v>
      </c>
      <c r="BE71" s="40">
        <v>3.4143317042967603</v>
      </c>
      <c r="BF71" s="40">
        <v>2.524166497109027</v>
      </c>
      <c r="BG71" s="40">
        <v>22.789451720862559</v>
      </c>
      <c r="BH71" s="73">
        <v>1.3526570882733986</v>
      </c>
      <c r="BI71" s="40">
        <v>13.00889138062217</v>
      </c>
      <c r="BJ71" s="40">
        <v>30.061569339408237</v>
      </c>
      <c r="BK71" s="40">
        <v>0</v>
      </c>
      <c r="BL71" s="40">
        <v>26.693907842605732</v>
      </c>
      <c r="BM71" s="40">
        <v>69.764368562636136</v>
      </c>
      <c r="BN71" s="40">
        <v>2.225752743508945</v>
      </c>
      <c r="BO71" s="40">
        <v>0</v>
      </c>
      <c r="BP71" s="40">
        <v>1.1885789607878157</v>
      </c>
      <c r="BQ71" s="40">
        <v>0</v>
      </c>
      <c r="BR71" s="40">
        <v>0</v>
      </c>
      <c r="BS71" s="40">
        <v>0</v>
      </c>
      <c r="BT71" s="40">
        <v>0</v>
      </c>
      <c r="BU71" s="40">
        <v>0</v>
      </c>
      <c r="BV71" s="40">
        <v>0</v>
      </c>
      <c r="BW71" s="40">
        <v>0</v>
      </c>
      <c r="BX71" s="40">
        <v>4.088576692096459</v>
      </c>
      <c r="BY71" s="40"/>
      <c r="BZ71" s="40">
        <v>0</v>
      </c>
      <c r="CA71" s="40">
        <v>0</v>
      </c>
      <c r="CB71" s="40">
        <v>3.4143317042967607</v>
      </c>
      <c r="CC71" s="40">
        <v>4.088576692096459</v>
      </c>
      <c r="CD71" s="81">
        <v>0.83509053673786604</v>
      </c>
      <c r="CE71" s="40">
        <v>49.483359563468291</v>
      </c>
      <c r="CF71" s="40">
        <v>4.0966909304689068E-2</v>
      </c>
      <c r="CG71" s="40">
        <v>0</v>
      </c>
      <c r="CH71" s="40">
        <v>4.0966909304689068E-2</v>
      </c>
      <c r="CI71" s="40">
        <v>2.0483407488510971E-3</v>
      </c>
      <c r="CJ71" s="40">
        <v>0</v>
      </c>
      <c r="CK71" s="40">
        <v>2.0483407488510971E-3</v>
      </c>
      <c r="CL71" s="40"/>
      <c r="CM71" s="40">
        <v>0</v>
      </c>
      <c r="CN71" s="40"/>
      <c r="CO71" s="40">
        <v>0</v>
      </c>
      <c r="CP71" s="40">
        <v>0</v>
      </c>
      <c r="CQ71" s="40">
        <v>0</v>
      </c>
      <c r="CR71" s="40">
        <v>0</v>
      </c>
      <c r="CS71" s="40">
        <v>0</v>
      </c>
      <c r="CT71" s="40">
        <v>0</v>
      </c>
      <c r="CU71" s="40">
        <v>0</v>
      </c>
      <c r="CV71" s="40">
        <v>9999</v>
      </c>
      <c r="CW71" s="73">
        <v>9999</v>
      </c>
    </row>
    <row r="72" spans="1:101" s="20" customFormat="1">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ht="13.5" thickBot="1">
      <c r="A74" s="51" t="s">
        <v>226</v>
      </c>
      <c r="B74" s="53"/>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ht="26.25" thickBot="1">
      <c r="A75" s="63" t="s">
        <v>129</v>
      </c>
      <c r="B75" s="64"/>
      <c r="C75" s="65" t="s">
        <v>130</v>
      </c>
      <c r="D75" s="66"/>
      <c r="E75" s="66"/>
      <c r="F75" s="66"/>
      <c r="G75" s="66"/>
      <c r="H75" s="66"/>
      <c r="I75" s="66"/>
      <c r="J75" s="66"/>
      <c r="K75" s="67"/>
      <c r="L75" s="65" t="s">
        <v>131</v>
      </c>
      <c r="M75" s="66"/>
      <c r="N75" s="66"/>
      <c r="O75" s="66"/>
      <c r="P75" s="66"/>
      <c r="Q75" s="67"/>
      <c r="R75" s="65" t="s">
        <v>132</v>
      </c>
      <c r="S75" s="66"/>
      <c r="T75" s="66"/>
      <c r="U75" s="67"/>
      <c r="V75" s="65" t="s">
        <v>133</v>
      </c>
      <c r="W75" s="66"/>
      <c r="X75" s="66"/>
      <c r="Y75" s="67"/>
      <c r="Z75" s="65" t="s">
        <v>134</v>
      </c>
      <c r="AA75" s="66"/>
      <c r="AB75" s="66"/>
      <c r="AC75" s="67"/>
      <c r="AD75" s="65" t="s">
        <v>135</v>
      </c>
      <c r="AE75" s="66"/>
      <c r="AF75" s="66"/>
      <c r="AG75" s="67"/>
      <c r="AH75" s="65" t="s">
        <v>136</v>
      </c>
      <c r="AI75" s="66"/>
      <c r="AJ75" s="66"/>
      <c r="AK75" s="66"/>
      <c r="AL75" s="67"/>
      <c r="AM75" s="65" t="s">
        <v>137</v>
      </c>
      <c r="AN75" s="66"/>
      <c r="AO75" s="66"/>
      <c r="AP75" s="66"/>
      <c r="AQ75" s="66"/>
      <c r="AR75" s="66"/>
      <c r="AS75" s="67"/>
      <c r="AT75" s="65" t="s">
        <v>138</v>
      </c>
      <c r="AU75" s="66"/>
      <c r="AV75" s="66"/>
      <c r="AW75" s="66"/>
      <c r="AX75" s="66"/>
      <c r="AY75" s="66"/>
      <c r="AZ75" s="67"/>
      <c r="BA75" s="65" t="s">
        <v>139</v>
      </c>
      <c r="BB75" s="66"/>
      <c r="BC75" s="66"/>
      <c r="BD75" s="66"/>
      <c r="BE75" s="66"/>
      <c r="BF75" s="67"/>
      <c r="BG75" s="65" t="s">
        <v>140</v>
      </c>
      <c r="BH75" s="67"/>
      <c r="BI75" s="65" t="s">
        <v>141</v>
      </c>
      <c r="BJ75" s="66"/>
      <c r="BK75" s="66"/>
      <c r="BL75" s="66"/>
      <c r="BM75" s="67"/>
      <c r="BN75" s="65" t="s">
        <v>142</v>
      </c>
      <c r="BO75" s="66"/>
      <c r="BP75" s="66"/>
      <c r="BQ75" s="66"/>
      <c r="BR75" s="66"/>
      <c r="BS75" s="66"/>
      <c r="BT75" s="66"/>
      <c r="BU75" s="66"/>
      <c r="BV75" s="66"/>
      <c r="BW75" s="66"/>
      <c r="BX75" s="66"/>
      <c r="BY75" s="66"/>
      <c r="BZ75" s="66"/>
      <c r="CA75" s="66"/>
      <c r="CB75" s="66"/>
      <c r="CC75" s="67"/>
      <c r="CD75" s="65" t="s">
        <v>143</v>
      </c>
      <c r="CE75" s="67"/>
      <c r="CF75" s="65" t="s">
        <v>144</v>
      </c>
      <c r="CG75" s="66"/>
      <c r="CH75" s="66"/>
      <c r="CI75" s="66"/>
      <c r="CJ75" s="66"/>
      <c r="CK75" s="67"/>
      <c r="CL75" s="68"/>
      <c r="CM75" s="65" t="s">
        <v>18</v>
      </c>
      <c r="CN75" s="66"/>
      <c r="CO75" s="66"/>
      <c r="CP75" s="67"/>
      <c r="CQ75" s="65" t="s">
        <v>145</v>
      </c>
      <c r="CR75" s="66"/>
      <c r="CS75" s="66"/>
      <c r="CT75" s="66"/>
      <c r="CU75" s="67"/>
      <c r="CV75" s="65" t="s">
        <v>146</v>
      </c>
      <c r="CW75" s="67"/>
    </row>
    <row r="76" spans="1:101" s="20" customFormat="1" ht="127.5">
      <c r="A76" s="69" t="s">
        <v>147</v>
      </c>
      <c r="B76" s="70" t="s">
        <v>148</v>
      </c>
      <c r="C76" s="71" t="s">
        <v>9</v>
      </c>
      <c r="D76" s="71" t="s">
        <v>149</v>
      </c>
      <c r="E76" s="71" t="s">
        <v>150</v>
      </c>
      <c r="F76" s="71" t="s">
        <v>151</v>
      </c>
      <c r="G76" s="71" t="s">
        <v>152</v>
      </c>
      <c r="H76" s="71" t="s">
        <v>153</v>
      </c>
      <c r="I76" s="71" t="s">
        <v>154</v>
      </c>
      <c r="J76" s="71" t="s">
        <v>155</v>
      </c>
      <c r="K76" s="71" t="s">
        <v>156</v>
      </c>
      <c r="L76" s="71" t="s">
        <v>157</v>
      </c>
      <c r="M76" s="71" t="s">
        <v>158</v>
      </c>
      <c r="N76" s="71" t="s">
        <v>159</v>
      </c>
      <c r="O76" s="71" t="s">
        <v>160</v>
      </c>
      <c r="P76" s="71" t="s">
        <v>161</v>
      </c>
      <c r="Q76" s="71" t="s">
        <v>162</v>
      </c>
      <c r="R76" s="71" t="s">
        <v>163</v>
      </c>
      <c r="S76" s="71" t="s">
        <v>164</v>
      </c>
      <c r="T76" s="71" t="s">
        <v>165</v>
      </c>
      <c r="U76" s="71" t="s">
        <v>87</v>
      </c>
      <c r="V76" s="71" t="s">
        <v>163</v>
      </c>
      <c r="W76" s="71" t="s">
        <v>164</v>
      </c>
      <c r="X76" s="71" t="s">
        <v>165</v>
      </c>
      <c r="Y76" s="71" t="s">
        <v>87</v>
      </c>
      <c r="Z76" s="71" t="s">
        <v>163</v>
      </c>
      <c r="AA76" s="71" t="s">
        <v>164</v>
      </c>
      <c r="AB76" s="71" t="s">
        <v>165</v>
      </c>
      <c r="AC76" s="71" t="s">
        <v>87</v>
      </c>
      <c r="AD76" s="71" t="s">
        <v>163</v>
      </c>
      <c r="AE76" s="71" t="s">
        <v>164</v>
      </c>
      <c r="AF76" s="71" t="s">
        <v>165</v>
      </c>
      <c r="AG76" s="71" t="s">
        <v>87</v>
      </c>
      <c r="AH76" s="71" t="s">
        <v>163</v>
      </c>
      <c r="AI76" s="71" t="s">
        <v>164</v>
      </c>
      <c r="AJ76" s="71" t="s">
        <v>165</v>
      </c>
      <c r="AK76" s="71" t="s">
        <v>87</v>
      </c>
      <c r="AL76" s="71" t="s">
        <v>166</v>
      </c>
      <c r="AM76" s="71" t="s">
        <v>167</v>
      </c>
      <c r="AN76" s="71" t="s">
        <v>168</v>
      </c>
      <c r="AO76" s="71" t="s">
        <v>169</v>
      </c>
      <c r="AP76" s="71" t="s">
        <v>170</v>
      </c>
      <c r="AQ76" s="71" t="s">
        <v>171</v>
      </c>
      <c r="AR76" s="71" t="s">
        <v>172</v>
      </c>
      <c r="AS76" s="71" t="s">
        <v>173</v>
      </c>
      <c r="AT76" s="71" t="s">
        <v>174</v>
      </c>
      <c r="AU76" s="71" t="s">
        <v>175</v>
      </c>
      <c r="AV76" s="71" t="s">
        <v>176</v>
      </c>
      <c r="AW76" s="71" t="s">
        <v>177</v>
      </c>
      <c r="AX76" s="71" t="s">
        <v>178</v>
      </c>
      <c r="AY76" s="71" t="s">
        <v>179</v>
      </c>
      <c r="AZ76" s="71" t="s">
        <v>180</v>
      </c>
      <c r="BA76" s="71" t="s">
        <v>181</v>
      </c>
      <c r="BB76" s="71" t="s">
        <v>182</v>
      </c>
      <c r="BC76" s="71" t="s">
        <v>183</v>
      </c>
      <c r="BD76" s="71" t="s">
        <v>184</v>
      </c>
      <c r="BE76" s="71" t="s">
        <v>185</v>
      </c>
      <c r="BF76" s="71" t="s">
        <v>186</v>
      </c>
      <c r="BG76" s="71" t="s">
        <v>187</v>
      </c>
      <c r="BH76" s="71" t="s">
        <v>188</v>
      </c>
      <c r="BI76" s="71" t="s">
        <v>189</v>
      </c>
      <c r="BJ76" s="71" t="s">
        <v>190</v>
      </c>
      <c r="BK76" s="71" t="s">
        <v>191</v>
      </c>
      <c r="BL76" s="71" t="s">
        <v>192</v>
      </c>
      <c r="BM76" s="71" t="s">
        <v>193</v>
      </c>
      <c r="BN76" s="71" t="s">
        <v>194</v>
      </c>
      <c r="BO76" s="71" t="s">
        <v>195</v>
      </c>
      <c r="BP76" s="71" t="s">
        <v>196</v>
      </c>
      <c r="BQ76" s="71" t="s">
        <v>197</v>
      </c>
      <c r="BR76" s="71" t="s">
        <v>198</v>
      </c>
      <c r="BS76" s="71" t="s">
        <v>199</v>
      </c>
      <c r="BT76" s="71" t="s">
        <v>200</v>
      </c>
      <c r="BU76" s="71" t="s">
        <v>201</v>
      </c>
      <c r="BV76" s="71" t="s">
        <v>202</v>
      </c>
      <c r="BW76" s="71" t="s">
        <v>203</v>
      </c>
      <c r="BX76" s="71" t="s">
        <v>204</v>
      </c>
      <c r="BY76" s="71" t="s">
        <v>205</v>
      </c>
      <c r="BZ76" s="71" t="s">
        <v>206</v>
      </c>
      <c r="CA76" s="71" t="s">
        <v>207</v>
      </c>
      <c r="CB76" s="71" t="s">
        <v>208</v>
      </c>
      <c r="CC76" s="71" t="s">
        <v>209</v>
      </c>
      <c r="CD76" s="71" t="s">
        <v>210</v>
      </c>
      <c r="CE76" s="71" t="s">
        <v>48</v>
      </c>
      <c r="CF76" s="71" t="s">
        <v>211</v>
      </c>
      <c r="CG76" s="71" t="s">
        <v>212</v>
      </c>
      <c r="CH76" s="71" t="s">
        <v>213</v>
      </c>
      <c r="CI76" s="71" t="s">
        <v>327</v>
      </c>
      <c r="CJ76" s="71" t="s">
        <v>328</v>
      </c>
      <c r="CK76" s="71" t="s">
        <v>329</v>
      </c>
      <c r="CL76" s="71"/>
      <c r="CM76" s="71" t="s">
        <v>214</v>
      </c>
      <c r="CN76" s="71" t="s">
        <v>215</v>
      </c>
      <c r="CO76" s="71" t="s">
        <v>216</v>
      </c>
      <c r="CP76" s="71" t="s">
        <v>217</v>
      </c>
      <c r="CQ76" s="71" t="s">
        <v>218</v>
      </c>
      <c r="CR76" s="71" t="s">
        <v>219</v>
      </c>
      <c r="CS76" s="71" t="s">
        <v>220</v>
      </c>
      <c r="CT76" s="71" t="s">
        <v>221</v>
      </c>
      <c r="CU76" s="71" t="s">
        <v>222</v>
      </c>
      <c r="CV76" s="71" t="s">
        <v>223</v>
      </c>
      <c r="CW76" s="71" t="s">
        <v>224</v>
      </c>
    </row>
    <row r="77" spans="1:101" s="20" customFormat="1">
      <c r="A77" s="20" t="s">
        <v>462</v>
      </c>
      <c r="C77" s="40">
        <v>20</v>
      </c>
      <c r="D77" s="40">
        <v>4</v>
      </c>
      <c r="E77" s="40">
        <v>0</v>
      </c>
      <c r="F77" s="40">
        <v>3.8231780167264038</v>
      </c>
      <c r="G77" s="40">
        <v>0</v>
      </c>
      <c r="H77" s="40">
        <v>0</v>
      </c>
      <c r="I77" s="40"/>
      <c r="J77" s="40"/>
      <c r="K77" s="40"/>
      <c r="L77" s="40">
        <v>4.3122963133707319</v>
      </c>
      <c r="M77" s="40">
        <v>1.5403925276420553E-3</v>
      </c>
      <c r="N77" s="40">
        <v>1.5292746651566715E-3</v>
      </c>
      <c r="O77" s="40">
        <v>0</v>
      </c>
      <c r="P77" s="40">
        <v>0</v>
      </c>
      <c r="Q77" s="40">
        <v>0</v>
      </c>
      <c r="R77" s="40">
        <v>0.76239276846708626</v>
      </c>
      <c r="S77" s="40">
        <v>1.7617737286419406</v>
      </c>
      <c r="T77" s="40">
        <v>0</v>
      </c>
      <c r="U77" s="40">
        <v>1.5644101949874318</v>
      </c>
      <c r="V77" s="40">
        <v>0.22939068100358423</v>
      </c>
      <c r="W77" s="40">
        <v>0.53524492234169652</v>
      </c>
      <c r="X77" s="40">
        <v>0</v>
      </c>
      <c r="Y77" s="40">
        <v>0</v>
      </c>
      <c r="Z77" s="40">
        <v>0</v>
      </c>
      <c r="AA77" s="40">
        <v>0</v>
      </c>
      <c r="AB77" s="40">
        <v>0</v>
      </c>
      <c r="AC77" s="40">
        <v>0</v>
      </c>
      <c r="AD77" s="40">
        <v>0</v>
      </c>
      <c r="AE77" s="40">
        <v>0</v>
      </c>
      <c r="AF77" s="40">
        <v>0</v>
      </c>
      <c r="AG77" s="40">
        <v>0</v>
      </c>
      <c r="AH77" s="40">
        <v>0.99178344947067054</v>
      </c>
      <c r="AI77" s="40">
        <v>2.2970186509836372</v>
      </c>
      <c r="AJ77" s="40">
        <v>0</v>
      </c>
      <c r="AK77" s="40">
        <v>1.5644101949874318</v>
      </c>
      <c r="AL77" s="40">
        <v>4.8532122954417396</v>
      </c>
      <c r="AM77" s="40">
        <v>2.225752743508945</v>
      </c>
      <c r="AN77" s="40">
        <v>0.54429536590013483</v>
      </c>
      <c r="AO77" s="40">
        <v>0</v>
      </c>
      <c r="AP77" s="40">
        <v>0</v>
      </c>
      <c r="AQ77" s="40">
        <v>2.7700481094090801</v>
      </c>
      <c r="AR77" s="40">
        <v>0.99178344947067054</v>
      </c>
      <c r="AS77" s="73">
        <v>2.792996909645443</v>
      </c>
      <c r="AT77" s="40">
        <v>2.225752743508945</v>
      </c>
      <c r="AU77" s="40">
        <v>0.64428359488768072</v>
      </c>
      <c r="AV77" s="40">
        <v>0</v>
      </c>
      <c r="AW77" s="40">
        <v>0</v>
      </c>
      <c r="AX77" s="40">
        <v>2.8700363383966256</v>
      </c>
      <c r="AY77" s="40">
        <v>2.2970186509836372</v>
      </c>
      <c r="AZ77" s="73">
        <v>1.2494614865959441</v>
      </c>
      <c r="BA77" s="40">
        <v>2.225752743508945</v>
      </c>
      <c r="BB77" s="40">
        <v>1.1885789607878157</v>
      </c>
      <c r="BC77" s="40">
        <v>0</v>
      </c>
      <c r="BD77" s="40">
        <v>0</v>
      </c>
      <c r="BE77" s="40">
        <v>3.4143317042967603</v>
      </c>
      <c r="BF77" s="40">
        <v>3.2888021004543075</v>
      </c>
      <c r="BG77" s="40">
        <v>35.83661313305096</v>
      </c>
      <c r="BH77" s="73">
        <v>1.0381687921645126</v>
      </c>
      <c r="BI77" s="40">
        <v>16.923039804278691</v>
      </c>
      <c r="BJ77" s="40">
        <v>39.194582327940118</v>
      </c>
      <c r="BK77" s="40">
        <v>0</v>
      </c>
      <c r="BL77" s="40">
        <v>26.693907842605732</v>
      </c>
      <c r="BM77" s="40">
        <v>82.811529974824552</v>
      </c>
      <c r="BN77" s="40">
        <v>2.225752743508945</v>
      </c>
      <c r="BO77" s="40">
        <v>0</v>
      </c>
      <c r="BP77" s="40">
        <v>1.1885789607878157</v>
      </c>
      <c r="BQ77" s="40">
        <v>0</v>
      </c>
      <c r="BR77" s="40">
        <v>0</v>
      </c>
      <c r="BS77" s="40">
        <v>0</v>
      </c>
      <c r="BT77" s="40">
        <v>0</v>
      </c>
      <c r="BU77" s="40">
        <v>0</v>
      </c>
      <c r="BV77" s="40">
        <v>0</v>
      </c>
      <c r="BW77" s="40">
        <v>0</v>
      </c>
      <c r="BX77" s="40">
        <v>4.088576692096459</v>
      </c>
      <c r="BY77" s="40">
        <v>0.7646356033452808</v>
      </c>
      <c r="BZ77" s="40">
        <v>0</v>
      </c>
      <c r="CA77" s="40">
        <v>0</v>
      </c>
      <c r="CB77" s="40">
        <v>3.4143317042967607</v>
      </c>
      <c r="CC77" s="40">
        <v>4.8532122954417396</v>
      </c>
      <c r="CD77" s="81">
        <v>0.70351995677246348</v>
      </c>
      <c r="CE77" s="40">
        <v>62.530520975656692</v>
      </c>
      <c r="CF77" s="40">
        <v>4.0966909304689068E-2</v>
      </c>
      <c r="CG77" s="40">
        <v>0</v>
      </c>
      <c r="CH77" s="40">
        <v>4.0966909304689068E-2</v>
      </c>
      <c r="CI77" s="40">
        <v>2.0483407488510971E-3</v>
      </c>
      <c r="CJ77" s="40">
        <v>0</v>
      </c>
      <c r="CK77" s="40">
        <v>2.0483407488510971E-3</v>
      </c>
      <c r="CL77" s="40"/>
      <c r="CM77" s="40">
        <v>0</v>
      </c>
      <c r="CN77" s="40"/>
      <c r="CO77" s="40">
        <v>0</v>
      </c>
      <c r="CP77" s="40">
        <v>0</v>
      </c>
      <c r="CQ77" s="40">
        <v>0</v>
      </c>
      <c r="CR77" s="40">
        <v>0</v>
      </c>
      <c r="CS77" s="40">
        <v>0</v>
      </c>
      <c r="CT77" s="40">
        <v>0</v>
      </c>
      <c r="CU77" s="40">
        <v>0</v>
      </c>
      <c r="CV77" s="40">
        <v>9999</v>
      </c>
      <c r="CW77" s="73">
        <v>9999</v>
      </c>
    </row>
    <row r="78" spans="1:101" s="20" customFormat="1">
      <c r="A78" s="20" t="s">
        <v>463</v>
      </c>
      <c r="C78" s="40">
        <v>20</v>
      </c>
      <c r="D78" s="40">
        <v>4</v>
      </c>
      <c r="E78" s="40">
        <v>0</v>
      </c>
      <c r="F78" s="40">
        <v>3.8231780167264038</v>
      </c>
      <c r="G78" s="40">
        <v>0</v>
      </c>
      <c r="H78" s="40">
        <v>0</v>
      </c>
      <c r="I78" s="40"/>
      <c r="J78" s="40"/>
      <c r="K78" s="40"/>
      <c r="L78" s="40">
        <v>4.3122963133707319</v>
      </c>
      <c r="M78" s="40">
        <v>1.5403925276420553E-3</v>
      </c>
      <c r="N78" s="40">
        <v>1.5292746651566715E-3</v>
      </c>
      <c r="O78" s="40">
        <v>0</v>
      </c>
      <c r="P78" s="40">
        <v>0</v>
      </c>
      <c r="Q78" s="40">
        <v>0</v>
      </c>
      <c r="R78" s="40">
        <v>0.76239276846708626</v>
      </c>
      <c r="S78" s="40">
        <v>1.7617737286419406</v>
      </c>
      <c r="T78" s="40">
        <v>0</v>
      </c>
      <c r="U78" s="40">
        <v>1.5644101949874318</v>
      </c>
      <c r="V78" s="40">
        <v>0.22939068100358423</v>
      </c>
      <c r="W78" s="40">
        <v>0.53524492234169652</v>
      </c>
      <c r="X78" s="40">
        <v>0</v>
      </c>
      <c r="Y78" s="40">
        <v>0</v>
      </c>
      <c r="Z78" s="40">
        <v>0</v>
      </c>
      <c r="AA78" s="40">
        <v>0</v>
      </c>
      <c r="AB78" s="40">
        <v>0</v>
      </c>
      <c r="AC78" s="40">
        <v>0</v>
      </c>
      <c r="AD78" s="40">
        <v>0</v>
      </c>
      <c r="AE78" s="40">
        <v>0</v>
      </c>
      <c r="AF78" s="40">
        <v>0</v>
      </c>
      <c r="AG78" s="40">
        <v>0</v>
      </c>
      <c r="AH78" s="40">
        <v>0.99178344947067054</v>
      </c>
      <c r="AI78" s="40">
        <v>2.2970186509836372</v>
      </c>
      <c r="AJ78" s="40">
        <v>0</v>
      </c>
      <c r="AK78" s="40">
        <v>1.5644101949874318</v>
      </c>
      <c r="AL78" s="40">
        <v>4.8532122954417396</v>
      </c>
      <c r="AM78" s="40">
        <v>2.225752743508945</v>
      </c>
      <c r="AN78" s="40">
        <v>0.54429536590013483</v>
      </c>
      <c r="AO78" s="40">
        <v>0</v>
      </c>
      <c r="AP78" s="40">
        <v>0</v>
      </c>
      <c r="AQ78" s="40">
        <v>2.7700481094090801</v>
      </c>
      <c r="AR78" s="40">
        <v>0.99178344947067054</v>
      </c>
      <c r="AS78" s="73">
        <v>2.792996909645443</v>
      </c>
      <c r="AT78" s="40">
        <v>2.225752743508945</v>
      </c>
      <c r="AU78" s="40">
        <v>0.64428359488768072</v>
      </c>
      <c r="AV78" s="40">
        <v>0</v>
      </c>
      <c r="AW78" s="40">
        <v>0</v>
      </c>
      <c r="AX78" s="40">
        <v>2.8700363383966256</v>
      </c>
      <c r="AY78" s="40">
        <v>2.2970186509836372</v>
      </c>
      <c r="AZ78" s="73">
        <v>1.2494614865959441</v>
      </c>
      <c r="BA78" s="40">
        <v>2.225752743508945</v>
      </c>
      <c r="BB78" s="40">
        <v>1.1885789607878157</v>
      </c>
      <c r="BC78" s="40">
        <v>0</v>
      </c>
      <c r="BD78" s="40">
        <v>0</v>
      </c>
      <c r="BE78" s="40">
        <v>3.4143317042967603</v>
      </c>
      <c r="BF78" s="40">
        <v>3.2888021004543075</v>
      </c>
      <c r="BG78" s="40">
        <v>35.83661313305096</v>
      </c>
      <c r="BH78" s="73">
        <v>1.0381687921645126</v>
      </c>
      <c r="BI78" s="40">
        <v>16.923039804278691</v>
      </c>
      <c r="BJ78" s="40">
        <v>39.194582327940118</v>
      </c>
      <c r="BK78" s="40">
        <v>0</v>
      </c>
      <c r="BL78" s="40">
        <v>26.693907842605732</v>
      </c>
      <c r="BM78" s="40">
        <v>82.811529974824552</v>
      </c>
      <c r="BN78" s="40">
        <v>2.225752743508945</v>
      </c>
      <c r="BO78" s="40">
        <v>0</v>
      </c>
      <c r="BP78" s="40">
        <v>1.1885789607878157</v>
      </c>
      <c r="BQ78" s="40">
        <v>0</v>
      </c>
      <c r="BR78" s="40">
        <v>0</v>
      </c>
      <c r="BS78" s="40">
        <v>0</v>
      </c>
      <c r="BT78" s="40">
        <v>0</v>
      </c>
      <c r="BU78" s="40">
        <v>0</v>
      </c>
      <c r="BV78" s="40">
        <v>0</v>
      </c>
      <c r="BW78" s="40">
        <v>0</v>
      </c>
      <c r="BX78" s="40">
        <v>4.088576692096459</v>
      </c>
      <c r="BY78" s="40">
        <v>0.7646356033452808</v>
      </c>
      <c r="BZ78" s="40">
        <v>0</v>
      </c>
      <c r="CA78" s="40">
        <v>0</v>
      </c>
      <c r="CB78" s="40">
        <v>3.4143317042967607</v>
      </c>
      <c r="CC78" s="40">
        <v>4.8532122954417396</v>
      </c>
      <c r="CD78" s="81">
        <v>0.70351995677246348</v>
      </c>
      <c r="CE78" s="40">
        <v>62.530520975656692</v>
      </c>
      <c r="CF78" s="40">
        <v>4.0966909304689068E-2</v>
      </c>
      <c r="CG78" s="40">
        <v>0</v>
      </c>
      <c r="CH78" s="40">
        <v>4.0966909304689068E-2</v>
      </c>
      <c r="CI78" s="40">
        <v>2.0483407488510971E-3</v>
      </c>
      <c r="CJ78" s="40">
        <v>0</v>
      </c>
      <c r="CK78" s="40">
        <v>2.0483407488510971E-3</v>
      </c>
      <c r="CL78" s="40"/>
      <c r="CM78" s="40">
        <v>0</v>
      </c>
      <c r="CN78" s="40"/>
      <c r="CO78" s="40">
        <v>0</v>
      </c>
      <c r="CP78" s="40">
        <v>0</v>
      </c>
      <c r="CQ78" s="40">
        <v>0</v>
      </c>
      <c r="CR78" s="40">
        <v>0</v>
      </c>
      <c r="CS78" s="40">
        <v>0</v>
      </c>
      <c r="CT78" s="40">
        <v>0</v>
      </c>
      <c r="CU78" s="40">
        <v>0</v>
      </c>
      <c r="CV78" s="40">
        <v>9999</v>
      </c>
      <c r="CW78" s="73">
        <v>9999</v>
      </c>
    </row>
    <row r="79" spans="1:101" s="20" customFormat="1">
      <c r="A79" s="20" t="s">
        <v>464</v>
      </c>
      <c r="C79" s="40">
        <v>20</v>
      </c>
      <c r="D79" s="40">
        <v>4</v>
      </c>
      <c r="E79" s="40">
        <v>0</v>
      </c>
      <c r="F79" s="40">
        <v>3.8231780167264038</v>
      </c>
      <c r="G79" s="40">
        <v>0</v>
      </c>
      <c r="H79" s="40">
        <v>0</v>
      </c>
      <c r="I79" s="40"/>
      <c r="J79" s="40"/>
      <c r="K79" s="40"/>
      <c r="L79" s="40">
        <v>4.3122963133707319</v>
      </c>
      <c r="M79" s="40">
        <v>1.5403925276420553E-3</v>
      </c>
      <c r="N79" s="40">
        <v>1.5292746651566715E-3</v>
      </c>
      <c r="O79" s="40">
        <v>0</v>
      </c>
      <c r="P79" s="40">
        <v>0</v>
      </c>
      <c r="Q79" s="40">
        <v>0</v>
      </c>
      <c r="R79" s="40">
        <v>0.76239276846708626</v>
      </c>
      <c r="S79" s="40">
        <v>1.7617737286419406</v>
      </c>
      <c r="T79" s="40">
        <v>0</v>
      </c>
      <c r="U79" s="40">
        <v>1.5644101949874318</v>
      </c>
      <c r="V79" s="40">
        <v>0.22939068100358423</v>
      </c>
      <c r="W79" s="40">
        <v>0.53524492234169652</v>
      </c>
      <c r="X79" s="40">
        <v>0</v>
      </c>
      <c r="Y79" s="40">
        <v>0</v>
      </c>
      <c r="Z79" s="40">
        <v>0</v>
      </c>
      <c r="AA79" s="40">
        <v>0</v>
      </c>
      <c r="AB79" s="40">
        <v>0</v>
      </c>
      <c r="AC79" s="40">
        <v>0</v>
      </c>
      <c r="AD79" s="40">
        <v>0</v>
      </c>
      <c r="AE79" s="40">
        <v>0</v>
      </c>
      <c r="AF79" s="40">
        <v>0</v>
      </c>
      <c r="AG79" s="40">
        <v>0</v>
      </c>
      <c r="AH79" s="40">
        <v>0.99178344947067054</v>
      </c>
      <c r="AI79" s="40">
        <v>2.2970186509836372</v>
      </c>
      <c r="AJ79" s="40">
        <v>0</v>
      </c>
      <c r="AK79" s="40">
        <v>1.5644101949874318</v>
      </c>
      <c r="AL79" s="40">
        <v>4.8532122954417396</v>
      </c>
      <c r="AM79" s="40">
        <v>2.225752743508945</v>
      </c>
      <c r="AN79" s="40">
        <v>0.54429536590013483</v>
      </c>
      <c r="AO79" s="40">
        <v>0</v>
      </c>
      <c r="AP79" s="40">
        <v>0</v>
      </c>
      <c r="AQ79" s="40">
        <v>2.7700481094090801</v>
      </c>
      <c r="AR79" s="40">
        <v>0.99178344947067054</v>
      </c>
      <c r="AS79" s="73">
        <v>2.792996909645443</v>
      </c>
      <c r="AT79" s="40">
        <v>2.225752743508945</v>
      </c>
      <c r="AU79" s="40">
        <v>0.64428359488768072</v>
      </c>
      <c r="AV79" s="40">
        <v>0</v>
      </c>
      <c r="AW79" s="40">
        <v>0</v>
      </c>
      <c r="AX79" s="40">
        <v>2.8700363383966256</v>
      </c>
      <c r="AY79" s="40">
        <v>2.2970186509836372</v>
      </c>
      <c r="AZ79" s="73">
        <v>1.2494614865959441</v>
      </c>
      <c r="BA79" s="40">
        <v>2.225752743508945</v>
      </c>
      <c r="BB79" s="40">
        <v>1.1885789607878157</v>
      </c>
      <c r="BC79" s="40">
        <v>0</v>
      </c>
      <c r="BD79" s="40">
        <v>0</v>
      </c>
      <c r="BE79" s="40">
        <v>3.4143317042967603</v>
      </c>
      <c r="BF79" s="40">
        <v>3.2888021004543075</v>
      </c>
      <c r="BG79" s="40">
        <v>35.83661313305096</v>
      </c>
      <c r="BH79" s="73">
        <v>1.0381687921645126</v>
      </c>
      <c r="BI79" s="40">
        <v>16.923039804278691</v>
      </c>
      <c r="BJ79" s="40">
        <v>39.194582327940118</v>
      </c>
      <c r="BK79" s="40">
        <v>0</v>
      </c>
      <c r="BL79" s="40">
        <v>26.693907842605732</v>
      </c>
      <c r="BM79" s="40">
        <v>82.811529974824552</v>
      </c>
      <c r="BN79" s="40">
        <v>2.225752743508945</v>
      </c>
      <c r="BO79" s="40">
        <v>0</v>
      </c>
      <c r="BP79" s="40">
        <v>1.1885789607878157</v>
      </c>
      <c r="BQ79" s="40">
        <v>0</v>
      </c>
      <c r="BR79" s="40">
        <v>0</v>
      </c>
      <c r="BS79" s="40">
        <v>0</v>
      </c>
      <c r="BT79" s="40">
        <v>0</v>
      </c>
      <c r="BU79" s="40">
        <v>0</v>
      </c>
      <c r="BV79" s="40">
        <v>0</v>
      </c>
      <c r="BW79" s="40">
        <v>0</v>
      </c>
      <c r="BX79" s="40">
        <v>4.088576692096459</v>
      </c>
      <c r="BY79" s="40">
        <v>0.7646356033452808</v>
      </c>
      <c r="BZ79" s="40">
        <v>0</v>
      </c>
      <c r="CA79" s="40">
        <v>0</v>
      </c>
      <c r="CB79" s="40">
        <v>3.4143317042967607</v>
      </c>
      <c r="CC79" s="40">
        <v>4.8532122954417396</v>
      </c>
      <c r="CD79" s="81">
        <v>0.70351995677246348</v>
      </c>
      <c r="CE79" s="40">
        <v>62.530520975656692</v>
      </c>
      <c r="CF79" s="40">
        <v>4.0966909304689068E-2</v>
      </c>
      <c r="CG79" s="40">
        <v>0</v>
      </c>
      <c r="CH79" s="40">
        <v>4.0966909304689068E-2</v>
      </c>
      <c r="CI79" s="40">
        <v>2.0483407488510971E-3</v>
      </c>
      <c r="CJ79" s="40">
        <v>0</v>
      </c>
      <c r="CK79" s="40">
        <v>2.0483407488510971E-3</v>
      </c>
      <c r="CL79" s="40"/>
      <c r="CM79" s="40">
        <v>0</v>
      </c>
      <c r="CN79" s="40"/>
      <c r="CO79" s="40">
        <v>0</v>
      </c>
      <c r="CP79" s="40">
        <v>0</v>
      </c>
      <c r="CQ79" s="40">
        <v>0</v>
      </c>
      <c r="CR79" s="40">
        <v>0</v>
      </c>
      <c r="CS79" s="40">
        <v>0</v>
      </c>
      <c r="CT79" s="40">
        <v>0</v>
      </c>
      <c r="CU79" s="40">
        <v>0</v>
      </c>
      <c r="CV79" s="40">
        <v>9999</v>
      </c>
      <c r="CW79" s="73">
        <v>9999</v>
      </c>
    </row>
    <row r="80" spans="1:101" s="20" customFormat="1">
      <c r="A80" s="20" t="s">
        <v>465</v>
      </c>
      <c r="C80" s="40">
        <v>20</v>
      </c>
      <c r="D80" s="40">
        <v>4</v>
      </c>
      <c r="E80" s="40">
        <v>0</v>
      </c>
      <c r="F80" s="40">
        <v>3.8231780167264038</v>
      </c>
      <c r="G80" s="40">
        <v>0</v>
      </c>
      <c r="H80" s="40">
        <v>0</v>
      </c>
      <c r="I80" s="40"/>
      <c r="J80" s="40"/>
      <c r="K80" s="40"/>
      <c r="L80" s="40">
        <v>4.3122963133707319</v>
      </c>
      <c r="M80" s="40">
        <v>1.5403925276420553E-3</v>
      </c>
      <c r="N80" s="40">
        <v>1.5292746651566715E-3</v>
      </c>
      <c r="O80" s="40">
        <v>0</v>
      </c>
      <c r="P80" s="40">
        <v>0</v>
      </c>
      <c r="Q80" s="40">
        <v>0</v>
      </c>
      <c r="R80" s="40">
        <v>0.76239276846708626</v>
      </c>
      <c r="S80" s="40">
        <v>1.7617737286419406</v>
      </c>
      <c r="T80" s="40">
        <v>0</v>
      </c>
      <c r="U80" s="40">
        <v>1.5644101949874318</v>
      </c>
      <c r="V80" s="40">
        <v>0.22939068100358423</v>
      </c>
      <c r="W80" s="40">
        <v>0.53524492234169652</v>
      </c>
      <c r="X80" s="40">
        <v>0</v>
      </c>
      <c r="Y80" s="40">
        <v>0</v>
      </c>
      <c r="Z80" s="40">
        <v>0</v>
      </c>
      <c r="AA80" s="40">
        <v>0</v>
      </c>
      <c r="AB80" s="40">
        <v>0</v>
      </c>
      <c r="AC80" s="40">
        <v>0</v>
      </c>
      <c r="AD80" s="40">
        <v>0</v>
      </c>
      <c r="AE80" s="40">
        <v>0</v>
      </c>
      <c r="AF80" s="40">
        <v>0</v>
      </c>
      <c r="AG80" s="40">
        <v>0</v>
      </c>
      <c r="AH80" s="40">
        <v>0.99178344947067054</v>
      </c>
      <c r="AI80" s="40">
        <v>2.2970186509836372</v>
      </c>
      <c r="AJ80" s="40">
        <v>0</v>
      </c>
      <c r="AK80" s="40">
        <v>1.5644101949874318</v>
      </c>
      <c r="AL80" s="40">
        <v>4.8532122954417396</v>
      </c>
      <c r="AM80" s="40">
        <v>2.225752743508945</v>
      </c>
      <c r="AN80" s="40">
        <v>0.54429536590013483</v>
      </c>
      <c r="AO80" s="40">
        <v>0</v>
      </c>
      <c r="AP80" s="40">
        <v>0</v>
      </c>
      <c r="AQ80" s="40">
        <v>2.7700481094090801</v>
      </c>
      <c r="AR80" s="40">
        <v>0.99178344947067054</v>
      </c>
      <c r="AS80" s="73">
        <v>2.792996909645443</v>
      </c>
      <c r="AT80" s="40">
        <v>2.225752743508945</v>
      </c>
      <c r="AU80" s="40">
        <v>0.64428359488768072</v>
      </c>
      <c r="AV80" s="40">
        <v>0</v>
      </c>
      <c r="AW80" s="40">
        <v>0</v>
      </c>
      <c r="AX80" s="40">
        <v>2.8700363383966256</v>
      </c>
      <c r="AY80" s="40">
        <v>2.2970186509836372</v>
      </c>
      <c r="AZ80" s="73">
        <v>1.2494614865959441</v>
      </c>
      <c r="BA80" s="40">
        <v>2.225752743508945</v>
      </c>
      <c r="BB80" s="40">
        <v>1.1885789607878157</v>
      </c>
      <c r="BC80" s="40">
        <v>0</v>
      </c>
      <c r="BD80" s="40">
        <v>0</v>
      </c>
      <c r="BE80" s="40">
        <v>3.4143317042967603</v>
      </c>
      <c r="BF80" s="40">
        <v>3.2888021004543075</v>
      </c>
      <c r="BG80" s="40">
        <v>35.83661313305096</v>
      </c>
      <c r="BH80" s="73">
        <v>1.0381687921645126</v>
      </c>
      <c r="BI80" s="40">
        <v>16.923039804278691</v>
      </c>
      <c r="BJ80" s="40">
        <v>39.194582327940118</v>
      </c>
      <c r="BK80" s="40">
        <v>0</v>
      </c>
      <c r="BL80" s="40">
        <v>26.693907842605732</v>
      </c>
      <c r="BM80" s="40">
        <v>82.811529974824552</v>
      </c>
      <c r="BN80" s="40">
        <v>2.225752743508945</v>
      </c>
      <c r="BO80" s="40">
        <v>0</v>
      </c>
      <c r="BP80" s="40">
        <v>1.1885789607878157</v>
      </c>
      <c r="BQ80" s="40">
        <v>0</v>
      </c>
      <c r="BR80" s="40">
        <v>0</v>
      </c>
      <c r="BS80" s="40">
        <v>0</v>
      </c>
      <c r="BT80" s="40">
        <v>0</v>
      </c>
      <c r="BU80" s="40">
        <v>0</v>
      </c>
      <c r="BV80" s="40">
        <v>0</v>
      </c>
      <c r="BW80" s="40">
        <v>0</v>
      </c>
      <c r="BX80" s="40">
        <v>4.088576692096459</v>
      </c>
      <c r="BY80" s="40">
        <v>0.7646356033452808</v>
      </c>
      <c r="BZ80" s="40">
        <v>0</v>
      </c>
      <c r="CA80" s="40">
        <v>0</v>
      </c>
      <c r="CB80" s="40">
        <v>3.4143317042967607</v>
      </c>
      <c r="CC80" s="40">
        <v>4.8532122954417396</v>
      </c>
      <c r="CD80" s="81">
        <v>0.70351995677246348</v>
      </c>
      <c r="CE80" s="40">
        <v>62.530520975656692</v>
      </c>
      <c r="CF80" s="40">
        <v>4.0966909304689068E-2</v>
      </c>
      <c r="CG80" s="40">
        <v>0</v>
      </c>
      <c r="CH80" s="40">
        <v>4.0966909304689068E-2</v>
      </c>
      <c r="CI80" s="40">
        <v>2.0483407488510971E-3</v>
      </c>
      <c r="CJ80" s="40">
        <v>0</v>
      </c>
      <c r="CK80" s="40">
        <v>2.0483407488510971E-3</v>
      </c>
      <c r="CL80" s="40"/>
      <c r="CM80" s="40">
        <v>0</v>
      </c>
      <c r="CN80" s="40"/>
      <c r="CO80" s="40">
        <v>0</v>
      </c>
      <c r="CP80" s="40">
        <v>0</v>
      </c>
      <c r="CQ80" s="40">
        <v>0</v>
      </c>
      <c r="CR80" s="40">
        <v>0</v>
      </c>
      <c r="CS80" s="40">
        <v>0</v>
      </c>
      <c r="CT80" s="40">
        <v>0</v>
      </c>
      <c r="CU80" s="40">
        <v>0</v>
      </c>
      <c r="CV80" s="40">
        <v>9999</v>
      </c>
      <c r="CW80" s="73">
        <v>9999</v>
      </c>
    </row>
    <row r="81" spans="1:101" s="20" customFormat="1">
      <c r="A81" s="20" t="s">
        <v>466</v>
      </c>
      <c r="C81" s="40">
        <v>20</v>
      </c>
      <c r="D81" s="40">
        <v>4</v>
      </c>
      <c r="E81" s="40">
        <v>0</v>
      </c>
      <c r="F81" s="40">
        <v>3.8231780167264038</v>
      </c>
      <c r="G81" s="40">
        <v>0</v>
      </c>
      <c r="H81" s="40">
        <v>0</v>
      </c>
      <c r="I81" s="40"/>
      <c r="J81" s="40"/>
      <c r="K81" s="40"/>
      <c r="L81" s="40">
        <v>4.3122963133707319</v>
      </c>
      <c r="M81" s="40">
        <v>1.5403925276420553E-3</v>
      </c>
      <c r="N81" s="40">
        <v>1.5292746651566715E-3</v>
      </c>
      <c r="O81" s="40">
        <v>0</v>
      </c>
      <c r="P81" s="40">
        <v>0</v>
      </c>
      <c r="Q81" s="40">
        <v>0</v>
      </c>
      <c r="R81" s="40">
        <v>0.76239276846708626</v>
      </c>
      <c r="S81" s="40">
        <v>1.7617737286419406</v>
      </c>
      <c r="T81" s="40">
        <v>0</v>
      </c>
      <c r="U81" s="40">
        <v>1.5644101949874318</v>
      </c>
      <c r="V81" s="40">
        <v>0.22939068100358423</v>
      </c>
      <c r="W81" s="40">
        <v>0.53524492234169652</v>
      </c>
      <c r="X81" s="40">
        <v>0</v>
      </c>
      <c r="Y81" s="40">
        <v>0</v>
      </c>
      <c r="Z81" s="40">
        <v>0</v>
      </c>
      <c r="AA81" s="40">
        <v>0</v>
      </c>
      <c r="AB81" s="40">
        <v>0</v>
      </c>
      <c r="AC81" s="40">
        <v>0</v>
      </c>
      <c r="AD81" s="40">
        <v>0</v>
      </c>
      <c r="AE81" s="40">
        <v>0</v>
      </c>
      <c r="AF81" s="40">
        <v>0</v>
      </c>
      <c r="AG81" s="40">
        <v>0</v>
      </c>
      <c r="AH81" s="40">
        <v>0.99178344947067054</v>
      </c>
      <c r="AI81" s="40">
        <v>2.2970186509836372</v>
      </c>
      <c r="AJ81" s="40">
        <v>0</v>
      </c>
      <c r="AK81" s="40">
        <v>1.5644101949874318</v>
      </c>
      <c r="AL81" s="40">
        <v>4.8532122954417396</v>
      </c>
      <c r="AM81" s="40">
        <v>2.225752743508945</v>
      </c>
      <c r="AN81" s="40">
        <v>0.54429536590013483</v>
      </c>
      <c r="AO81" s="40">
        <v>0</v>
      </c>
      <c r="AP81" s="40">
        <v>0</v>
      </c>
      <c r="AQ81" s="40">
        <v>2.7700481094090801</v>
      </c>
      <c r="AR81" s="40">
        <v>0.99178344947067054</v>
      </c>
      <c r="AS81" s="73">
        <v>2.792996909645443</v>
      </c>
      <c r="AT81" s="40">
        <v>2.225752743508945</v>
      </c>
      <c r="AU81" s="40">
        <v>0.64428359488768072</v>
      </c>
      <c r="AV81" s="40">
        <v>0</v>
      </c>
      <c r="AW81" s="40">
        <v>0</v>
      </c>
      <c r="AX81" s="40">
        <v>2.8700363383966256</v>
      </c>
      <c r="AY81" s="40">
        <v>2.2970186509836372</v>
      </c>
      <c r="AZ81" s="73">
        <v>1.2494614865959441</v>
      </c>
      <c r="BA81" s="40">
        <v>2.225752743508945</v>
      </c>
      <c r="BB81" s="40">
        <v>1.1885789607878157</v>
      </c>
      <c r="BC81" s="40">
        <v>0</v>
      </c>
      <c r="BD81" s="40">
        <v>0</v>
      </c>
      <c r="BE81" s="40">
        <v>3.4143317042967603</v>
      </c>
      <c r="BF81" s="40">
        <v>3.2888021004543075</v>
      </c>
      <c r="BG81" s="40">
        <v>35.83661313305096</v>
      </c>
      <c r="BH81" s="73">
        <v>1.0381687921645126</v>
      </c>
      <c r="BI81" s="40">
        <v>16.923039804278691</v>
      </c>
      <c r="BJ81" s="40">
        <v>39.194582327940118</v>
      </c>
      <c r="BK81" s="40">
        <v>0</v>
      </c>
      <c r="BL81" s="40">
        <v>26.693907842605732</v>
      </c>
      <c r="BM81" s="40">
        <v>82.811529974824552</v>
      </c>
      <c r="BN81" s="40">
        <v>2.225752743508945</v>
      </c>
      <c r="BO81" s="40">
        <v>0</v>
      </c>
      <c r="BP81" s="40">
        <v>1.1885789607878157</v>
      </c>
      <c r="BQ81" s="40">
        <v>0</v>
      </c>
      <c r="BR81" s="40">
        <v>0</v>
      </c>
      <c r="BS81" s="40">
        <v>0</v>
      </c>
      <c r="BT81" s="40">
        <v>0</v>
      </c>
      <c r="BU81" s="40">
        <v>0</v>
      </c>
      <c r="BV81" s="40">
        <v>0</v>
      </c>
      <c r="BW81" s="40">
        <v>0</v>
      </c>
      <c r="BX81" s="40">
        <v>4.088576692096459</v>
      </c>
      <c r="BY81" s="40">
        <v>0.7646356033452808</v>
      </c>
      <c r="BZ81" s="40">
        <v>0</v>
      </c>
      <c r="CA81" s="40">
        <v>0</v>
      </c>
      <c r="CB81" s="40">
        <v>3.4143317042967607</v>
      </c>
      <c r="CC81" s="40">
        <v>4.8532122954417396</v>
      </c>
      <c r="CD81" s="81">
        <v>0.70351995677246348</v>
      </c>
      <c r="CE81" s="40">
        <v>62.530520975656692</v>
      </c>
      <c r="CF81" s="40">
        <v>4.0966909304689068E-2</v>
      </c>
      <c r="CG81" s="40">
        <v>0</v>
      </c>
      <c r="CH81" s="40">
        <v>4.0966909304689068E-2</v>
      </c>
      <c r="CI81" s="40">
        <v>2.0483407488510971E-3</v>
      </c>
      <c r="CJ81" s="40">
        <v>0</v>
      </c>
      <c r="CK81" s="40">
        <v>2.0483407488510971E-3</v>
      </c>
      <c r="CL81" s="40"/>
      <c r="CM81" s="40">
        <v>0</v>
      </c>
      <c r="CN81" s="40"/>
      <c r="CO81" s="40">
        <v>0</v>
      </c>
      <c r="CP81" s="40">
        <v>0</v>
      </c>
      <c r="CQ81" s="40">
        <v>0</v>
      </c>
      <c r="CR81" s="40">
        <v>0</v>
      </c>
      <c r="CS81" s="40">
        <v>0</v>
      </c>
      <c r="CT81" s="40">
        <v>0</v>
      </c>
      <c r="CU81" s="40">
        <v>0</v>
      </c>
      <c r="CV81" s="40">
        <v>9999</v>
      </c>
      <c r="CW81" s="73">
        <v>9999</v>
      </c>
    </row>
    <row r="82" spans="1:101" s="20" customFormat="1">
      <c r="A82" s="20" t="s">
        <v>467</v>
      </c>
      <c r="C82" s="40">
        <v>20</v>
      </c>
      <c r="D82" s="40">
        <v>4</v>
      </c>
      <c r="E82" s="40">
        <v>0</v>
      </c>
      <c r="F82" s="40">
        <v>3.8231780167264038</v>
      </c>
      <c r="G82" s="40">
        <v>0</v>
      </c>
      <c r="H82" s="40">
        <v>0</v>
      </c>
      <c r="I82" s="40"/>
      <c r="J82" s="40"/>
      <c r="K82" s="40"/>
      <c r="L82" s="40">
        <v>4.3122963133707319</v>
      </c>
      <c r="M82" s="40">
        <v>1.5403925276420553E-3</v>
      </c>
      <c r="N82" s="40">
        <v>1.5292746651566715E-3</v>
      </c>
      <c r="O82" s="40">
        <v>0</v>
      </c>
      <c r="P82" s="40">
        <v>0</v>
      </c>
      <c r="Q82" s="40">
        <v>0</v>
      </c>
      <c r="R82" s="40">
        <v>0.76239276846708626</v>
      </c>
      <c r="S82" s="40">
        <v>1.7617737286419406</v>
      </c>
      <c r="T82" s="40">
        <v>0</v>
      </c>
      <c r="U82" s="40">
        <v>1.5644101949874318</v>
      </c>
      <c r="V82" s="40">
        <v>0.22939068100358423</v>
      </c>
      <c r="W82" s="40">
        <v>0.53524492234169652</v>
      </c>
      <c r="X82" s="40">
        <v>0</v>
      </c>
      <c r="Y82" s="40">
        <v>0</v>
      </c>
      <c r="Z82" s="40">
        <v>0</v>
      </c>
      <c r="AA82" s="40">
        <v>0</v>
      </c>
      <c r="AB82" s="40">
        <v>0</v>
      </c>
      <c r="AC82" s="40">
        <v>0</v>
      </c>
      <c r="AD82" s="40">
        <v>0</v>
      </c>
      <c r="AE82" s="40">
        <v>0</v>
      </c>
      <c r="AF82" s="40">
        <v>0</v>
      </c>
      <c r="AG82" s="40">
        <v>0</v>
      </c>
      <c r="AH82" s="40">
        <v>0.99178344947067054</v>
      </c>
      <c r="AI82" s="40">
        <v>2.2970186509836372</v>
      </c>
      <c r="AJ82" s="40">
        <v>0</v>
      </c>
      <c r="AK82" s="40">
        <v>1.5644101949874318</v>
      </c>
      <c r="AL82" s="40">
        <v>4.8532122954417396</v>
      </c>
      <c r="AM82" s="40">
        <v>2.225752743508945</v>
      </c>
      <c r="AN82" s="40">
        <v>0.54429536590013483</v>
      </c>
      <c r="AO82" s="40">
        <v>0</v>
      </c>
      <c r="AP82" s="40">
        <v>0</v>
      </c>
      <c r="AQ82" s="40">
        <v>2.7700481094090801</v>
      </c>
      <c r="AR82" s="40">
        <v>0.99178344947067054</v>
      </c>
      <c r="AS82" s="73">
        <v>2.792996909645443</v>
      </c>
      <c r="AT82" s="40">
        <v>2.225752743508945</v>
      </c>
      <c r="AU82" s="40">
        <v>0.64428359488768072</v>
      </c>
      <c r="AV82" s="40">
        <v>0</v>
      </c>
      <c r="AW82" s="40">
        <v>0</v>
      </c>
      <c r="AX82" s="40">
        <v>2.8700363383966256</v>
      </c>
      <c r="AY82" s="40">
        <v>2.2970186509836372</v>
      </c>
      <c r="AZ82" s="73">
        <v>1.2494614865959441</v>
      </c>
      <c r="BA82" s="40">
        <v>2.225752743508945</v>
      </c>
      <c r="BB82" s="40">
        <v>1.1885789607878157</v>
      </c>
      <c r="BC82" s="40">
        <v>0</v>
      </c>
      <c r="BD82" s="40">
        <v>0</v>
      </c>
      <c r="BE82" s="40">
        <v>3.4143317042967603</v>
      </c>
      <c r="BF82" s="40">
        <v>3.2888021004543075</v>
      </c>
      <c r="BG82" s="40">
        <v>35.83661313305096</v>
      </c>
      <c r="BH82" s="73">
        <v>1.0381687921645126</v>
      </c>
      <c r="BI82" s="40">
        <v>16.923039804278691</v>
      </c>
      <c r="BJ82" s="40">
        <v>39.194582327940118</v>
      </c>
      <c r="BK82" s="40">
        <v>0</v>
      </c>
      <c r="BL82" s="40">
        <v>26.693907842605732</v>
      </c>
      <c r="BM82" s="40">
        <v>82.811529974824552</v>
      </c>
      <c r="BN82" s="40">
        <v>2.225752743508945</v>
      </c>
      <c r="BO82" s="40">
        <v>0</v>
      </c>
      <c r="BP82" s="40">
        <v>1.1885789607878157</v>
      </c>
      <c r="BQ82" s="40">
        <v>0</v>
      </c>
      <c r="BR82" s="40">
        <v>0</v>
      </c>
      <c r="BS82" s="40">
        <v>0</v>
      </c>
      <c r="BT82" s="40">
        <v>0</v>
      </c>
      <c r="BU82" s="40">
        <v>0</v>
      </c>
      <c r="BV82" s="40">
        <v>0</v>
      </c>
      <c r="BW82" s="40">
        <v>0</v>
      </c>
      <c r="BX82" s="40">
        <v>4.088576692096459</v>
      </c>
      <c r="BY82" s="40">
        <v>0.7646356033452808</v>
      </c>
      <c r="BZ82" s="40">
        <v>0</v>
      </c>
      <c r="CA82" s="40">
        <v>0</v>
      </c>
      <c r="CB82" s="40">
        <v>3.4143317042967607</v>
      </c>
      <c r="CC82" s="40">
        <v>4.8532122954417396</v>
      </c>
      <c r="CD82" s="81">
        <v>0.70351995677246348</v>
      </c>
      <c r="CE82" s="40">
        <v>62.530520975656692</v>
      </c>
      <c r="CF82" s="40">
        <v>4.0966909304689068E-2</v>
      </c>
      <c r="CG82" s="40">
        <v>0</v>
      </c>
      <c r="CH82" s="40">
        <v>4.0966909304689068E-2</v>
      </c>
      <c r="CI82" s="40">
        <v>2.0483407488510971E-3</v>
      </c>
      <c r="CJ82" s="40">
        <v>0</v>
      </c>
      <c r="CK82" s="40">
        <v>2.0483407488510971E-3</v>
      </c>
      <c r="CL82" s="40"/>
      <c r="CM82" s="40">
        <v>0</v>
      </c>
      <c r="CN82" s="40"/>
      <c r="CO82" s="40">
        <v>0</v>
      </c>
      <c r="CP82" s="40">
        <v>0</v>
      </c>
      <c r="CQ82" s="40">
        <v>0</v>
      </c>
      <c r="CR82" s="40">
        <v>0</v>
      </c>
      <c r="CS82" s="40">
        <v>0</v>
      </c>
      <c r="CT82" s="40">
        <v>0</v>
      </c>
      <c r="CU82" s="40">
        <v>0</v>
      </c>
      <c r="CV82" s="40">
        <v>9999</v>
      </c>
      <c r="CW82" s="73">
        <v>9999</v>
      </c>
    </row>
    <row r="83" spans="1:101" s="20" customFormat="1">
      <c r="A83" s="20" t="s">
        <v>468</v>
      </c>
      <c r="C83" s="40">
        <v>20</v>
      </c>
      <c r="D83" s="40">
        <v>4</v>
      </c>
      <c r="E83" s="40">
        <v>0</v>
      </c>
      <c r="F83" s="40">
        <v>3.8231780167264038</v>
      </c>
      <c r="G83" s="40">
        <v>0</v>
      </c>
      <c r="H83" s="40">
        <v>0</v>
      </c>
      <c r="I83" s="40"/>
      <c r="J83" s="40"/>
      <c r="K83" s="40"/>
      <c r="L83" s="40">
        <v>4.3122963133707319</v>
      </c>
      <c r="M83" s="40">
        <v>1.5403925276420553E-3</v>
      </c>
      <c r="N83" s="40">
        <v>1.5292746651566715E-3</v>
      </c>
      <c r="O83" s="40">
        <v>0</v>
      </c>
      <c r="P83" s="40">
        <v>0</v>
      </c>
      <c r="Q83" s="40">
        <v>0</v>
      </c>
      <c r="R83" s="40">
        <v>0.76239276846708626</v>
      </c>
      <c r="S83" s="40">
        <v>1.7617737286419406</v>
      </c>
      <c r="T83" s="40">
        <v>0</v>
      </c>
      <c r="U83" s="40">
        <v>1.5644101949874318</v>
      </c>
      <c r="V83" s="40">
        <v>0.22939068100358423</v>
      </c>
      <c r="W83" s="40">
        <v>0.53524492234169652</v>
      </c>
      <c r="X83" s="40">
        <v>0</v>
      </c>
      <c r="Y83" s="40">
        <v>0</v>
      </c>
      <c r="Z83" s="40">
        <v>0</v>
      </c>
      <c r="AA83" s="40">
        <v>0</v>
      </c>
      <c r="AB83" s="40">
        <v>0</v>
      </c>
      <c r="AC83" s="40">
        <v>0</v>
      </c>
      <c r="AD83" s="40">
        <v>0</v>
      </c>
      <c r="AE83" s="40">
        <v>0</v>
      </c>
      <c r="AF83" s="40">
        <v>0</v>
      </c>
      <c r="AG83" s="40">
        <v>0</v>
      </c>
      <c r="AH83" s="40">
        <v>0.99178344947067054</v>
      </c>
      <c r="AI83" s="40">
        <v>2.2970186509836372</v>
      </c>
      <c r="AJ83" s="40">
        <v>0</v>
      </c>
      <c r="AK83" s="40">
        <v>1.5644101949874318</v>
      </c>
      <c r="AL83" s="40">
        <v>4.8532122954417396</v>
      </c>
      <c r="AM83" s="40">
        <v>2.225752743508945</v>
      </c>
      <c r="AN83" s="40">
        <v>0.54429536590013483</v>
      </c>
      <c r="AO83" s="40">
        <v>0</v>
      </c>
      <c r="AP83" s="40">
        <v>0</v>
      </c>
      <c r="AQ83" s="40">
        <v>2.7700481094090801</v>
      </c>
      <c r="AR83" s="40">
        <v>0.99178344947067054</v>
      </c>
      <c r="AS83" s="73">
        <v>2.792996909645443</v>
      </c>
      <c r="AT83" s="40">
        <v>2.225752743508945</v>
      </c>
      <c r="AU83" s="40">
        <v>0.64428359488768072</v>
      </c>
      <c r="AV83" s="40">
        <v>0</v>
      </c>
      <c r="AW83" s="40">
        <v>0</v>
      </c>
      <c r="AX83" s="40">
        <v>2.8700363383966256</v>
      </c>
      <c r="AY83" s="40">
        <v>2.2970186509836372</v>
      </c>
      <c r="AZ83" s="73">
        <v>1.2494614865959441</v>
      </c>
      <c r="BA83" s="40">
        <v>2.225752743508945</v>
      </c>
      <c r="BB83" s="40">
        <v>1.1885789607878157</v>
      </c>
      <c r="BC83" s="40">
        <v>0</v>
      </c>
      <c r="BD83" s="40">
        <v>0</v>
      </c>
      <c r="BE83" s="40">
        <v>3.4143317042967603</v>
      </c>
      <c r="BF83" s="40">
        <v>3.2888021004543075</v>
      </c>
      <c r="BG83" s="40">
        <v>35.83661313305096</v>
      </c>
      <c r="BH83" s="73">
        <v>1.0381687921645126</v>
      </c>
      <c r="BI83" s="40">
        <v>16.923039804278691</v>
      </c>
      <c r="BJ83" s="40">
        <v>39.194582327940118</v>
      </c>
      <c r="BK83" s="40">
        <v>0</v>
      </c>
      <c r="BL83" s="40">
        <v>26.693907842605732</v>
      </c>
      <c r="BM83" s="40">
        <v>82.811529974824552</v>
      </c>
      <c r="BN83" s="40">
        <v>2.225752743508945</v>
      </c>
      <c r="BO83" s="40">
        <v>0</v>
      </c>
      <c r="BP83" s="40">
        <v>1.1885789607878157</v>
      </c>
      <c r="BQ83" s="40">
        <v>0</v>
      </c>
      <c r="BR83" s="40">
        <v>0</v>
      </c>
      <c r="BS83" s="40">
        <v>0</v>
      </c>
      <c r="BT83" s="40">
        <v>0</v>
      </c>
      <c r="BU83" s="40">
        <v>0</v>
      </c>
      <c r="BV83" s="40">
        <v>0</v>
      </c>
      <c r="BW83" s="40">
        <v>0</v>
      </c>
      <c r="BX83" s="40">
        <v>4.088576692096459</v>
      </c>
      <c r="BY83" s="40">
        <v>0.7646356033452808</v>
      </c>
      <c r="BZ83" s="40">
        <v>0</v>
      </c>
      <c r="CA83" s="40">
        <v>0</v>
      </c>
      <c r="CB83" s="40">
        <v>3.4143317042967607</v>
      </c>
      <c r="CC83" s="40">
        <v>4.8532122954417396</v>
      </c>
      <c r="CD83" s="81">
        <v>0.70351995677246348</v>
      </c>
      <c r="CE83" s="40">
        <v>62.530520975656692</v>
      </c>
      <c r="CF83" s="40">
        <v>4.0966909304689068E-2</v>
      </c>
      <c r="CG83" s="40">
        <v>0</v>
      </c>
      <c r="CH83" s="40">
        <v>4.0966909304689068E-2</v>
      </c>
      <c r="CI83" s="40">
        <v>2.0483407488510971E-3</v>
      </c>
      <c r="CJ83" s="40">
        <v>0</v>
      </c>
      <c r="CK83" s="40">
        <v>2.0483407488510971E-3</v>
      </c>
      <c r="CL83" s="40"/>
      <c r="CM83" s="40">
        <v>0</v>
      </c>
      <c r="CN83" s="40"/>
      <c r="CO83" s="40">
        <v>0</v>
      </c>
      <c r="CP83" s="40">
        <v>0</v>
      </c>
      <c r="CQ83" s="40">
        <v>0</v>
      </c>
      <c r="CR83" s="40">
        <v>0</v>
      </c>
      <c r="CS83" s="40">
        <v>0</v>
      </c>
      <c r="CT83" s="40">
        <v>0</v>
      </c>
      <c r="CU83" s="40">
        <v>0</v>
      </c>
      <c r="CV83" s="40">
        <v>9999</v>
      </c>
      <c r="CW83" s="73">
        <v>9999</v>
      </c>
    </row>
    <row r="84" spans="1:101" s="20" customFormat="1">
      <c r="A84" s="20" t="s">
        <v>469</v>
      </c>
      <c r="C84" s="40">
        <v>20</v>
      </c>
      <c r="D84" s="40">
        <v>4</v>
      </c>
      <c r="E84" s="40">
        <v>0</v>
      </c>
      <c r="F84" s="40">
        <v>3.8231780167264038</v>
      </c>
      <c r="G84" s="40">
        <v>0</v>
      </c>
      <c r="H84" s="40">
        <v>0</v>
      </c>
      <c r="I84" s="40"/>
      <c r="J84" s="40"/>
      <c r="K84" s="40"/>
      <c r="L84" s="40">
        <v>4.3122963133707319</v>
      </c>
      <c r="M84" s="40">
        <v>1.5403925276420553E-3</v>
      </c>
      <c r="N84" s="40">
        <v>1.5292746651566715E-3</v>
      </c>
      <c r="O84" s="40">
        <v>0</v>
      </c>
      <c r="P84" s="40">
        <v>0</v>
      </c>
      <c r="Q84" s="40">
        <v>0</v>
      </c>
      <c r="R84" s="40">
        <v>0.76239276846708626</v>
      </c>
      <c r="S84" s="40">
        <v>1.7617737286419406</v>
      </c>
      <c r="T84" s="40">
        <v>0</v>
      </c>
      <c r="U84" s="40">
        <v>1.5644101949874318</v>
      </c>
      <c r="V84" s="40">
        <v>0.22939068100358423</v>
      </c>
      <c r="W84" s="40">
        <v>0.53524492234169652</v>
      </c>
      <c r="X84" s="40">
        <v>0</v>
      </c>
      <c r="Y84" s="40">
        <v>0</v>
      </c>
      <c r="Z84" s="40">
        <v>0</v>
      </c>
      <c r="AA84" s="40">
        <v>0</v>
      </c>
      <c r="AB84" s="40">
        <v>0</v>
      </c>
      <c r="AC84" s="40">
        <v>0</v>
      </c>
      <c r="AD84" s="40">
        <v>0</v>
      </c>
      <c r="AE84" s="40">
        <v>0</v>
      </c>
      <c r="AF84" s="40">
        <v>0</v>
      </c>
      <c r="AG84" s="40">
        <v>0</v>
      </c>
      <c r="AH84" s="40">
        <v>0.99178344947067054</v>
      </c>
      <c r="AI84" s="40">
        <v>2.2970186509836372</v>
      </c>
      <c r="AJ84" s="40">
        <v>0</v>
      </c>
      <c r="AK84" s="40">
        <v>1.5644101949874318</v>
      </c>
      <c r="AL84" s="40">
        <v>4.8532122954417396</v>
      </c>
      <c r="AM84" s="40">
        <v>2.225752743508945</v>
      </c>
      <c r="AN84" s="40">
        <v>0.54429536590013483</v>
      </c>
      <c r="AO84" s="40">
        <v>0</v>
      </c>
      <c r="AP84" s="40">
        <v>0</v>
      </c>
      <c r="AQ84" s="40">
        <v>2.7700481094090801</v>
      </c>
      <c r="AR84" s="40">
        <v>0.99178344947067054</v>
      </c>
      <c r="AS84" s="73">
        <v>2.792996909645443</v>
      </c>
      <c r="AT84" s="40">
        <v>2.225752743508945</v>
      </c>
      <c r="AU84" s="40">
        <v>0.64428359488768072</v>
      </c>
      <c r="AV84" s="40">
        <v>0</v>
      </c>
      <c r="AW84" s="40">
        <v>0</v>
      </c>
      <c r="AX84" s="40">
        <v>2.8700363383966256</v>
      </c>
      <c r="AY84" s="40">
        <v>2.2970186509836372</v>
      </c>
      <c r="AZ84" s="73">
        <v>1.2494614865959441</v>
      </c>
      <c r="BA84" s="40">
        <v>2.225752743508945</v>
      </c>
      <c r="BB84" s="40">
        <v>1.1885789607878157</v>
      </c>
      <c r="BC84" s="40">
        <v>0</v>
      </c>
      <c r="BD84" s="40">
        <v>0</v>
      </c>
      <c r="BE84" s="40">
        <v>3.4143317042967603</v>
      </c>
      <c r="BF84" s="40">
        <v>3.2888021004543075</v>
      </c>
      <c r="BG84" s="40">
        <v>35.83661313305096</v>
      </c>
      <c r="BH84" s="73">
        <v>1.0381687921645126</v>
      </c>
      <c r="BI84" s="40">
        <v>16.923039804278691</v>
      </c>
      <c r="BJ84" s="40">
        <v>39.194582327940118</v>
      </c>
      <c r="BK84" s="40">
        <v>0</v>
      </c>
      <c r="BL84" s="40">
        <v>26.693907842605732</v>
      </c>
      <c r="BM84" s="40">
        <v>82.811529974824552</v>
      </c>
      <c r="BN84" s="40">
        <v>2.225752743508945</v>
      </c>
      <c r="BO84" s="40">
        <v>0</v>
      </c>
      <c r="BP84" s="40">
        <v>1.1885789607878157</v>
      </c>
      <c r="BQ84" s="40">
        <v>0</v>
      </c>
      <c r="BR84" s="40">
        <v>0</v>
      </c>
      <c r="BS84" s="40">
        <v>0</v>
      </c>
      <c r="BT84" s="40">
        <v>0</v>
      </c>
      <c r="BU84" s="40">
        <v>0</v>
      </c>
      <c r="BV84" s="40">
        <v>0</v>
      </c>
      <c r="BW84" s="40">
        <v>0</v>
      </c>
      <c r="BX84" s="40">
        <v>4.088576692096459</v>
      </c>
      <c r="BY84" s="40">
        <v>0.7646356033452808</v>
      </c>
      <c r="BZ84" s="40">
        <v>0</v>
      </c>
      <c r="CA84" s="40">
        <v>0</v>
      </c>
      <c r="CB84" s="40">
        <v>3.4143317042967607</v>
      </c>
      <c r="CC84" s="40">
        <v>4.8532122954417396</v>
      </c>
      <c r="CD84" s="81">
        <v>0.70351995677246348</v>
      </c>
      <c r="CE84" s="40">
        <v>62.530520975656692</v>
      </c>
      <c r="CF84" s="40">
        <v>4.0966909304689068E-2</v>
      </c>
      <c r="CG84" s="40">
        <v>0</v>
      </c>
      <c r="CH84" s="40">
        <v>4.0966909304689068E-2</v>
      </c>
      <c r="CI84" s="40">
        <v>2.0483407488510971E-3</v>
      </c>
      <c r="CJ84" s="40">
        <v>0</v>
      </c>
      <c r="CK84" s="40">
        <v>2.0483407488510971E-3</v>
      </c>
      <c r="CL84" s="40"/>
      <c r="CM84" s="40">
        <v>0</v>
      </c>
      <c r="CN84" s="40"/>
      <c r="CO84" s="40">
        <v>0</v>
      </c>
      <c r="CP84" s="40">
        <v>0</v>
      </c>
      <c r="CQ84" s="40">
        <v>0</v>
      </c>
      <c r="CR84" s="40">
        <v>0</v>
      </c>
      <c r="CS84" s="40">
        <v>0</v>
      </c>
      <c r="CT84" s="40">
        <v>0</v>
      </c>
      <c r="CU84" s="40">
        <v>0</v>
      </c>
      <c r="CV84" s="40">
        <v>9999</v>
      </c>
      <c r="CW84" s="73">
        <v>9999</v>
      </c>
    </row>
    <row r="85" spans="1:101" s="20" customFormat="1">
      <c r="A85" s="20" t="s">
        <v>470</v>
      </c>
      <c r="C85" s="40">
        <v>20</v>
      </c>
      <c r="D85" s="40">
        <v>4</v>
      </c>
      <c r="E85" s="40">
        <v>0</v>
      </c>
      <c r="F85" s="40">
        <v>3.8231780167264038</v>
      </c>
      <c r="G85" s="40">
        <v>0</v>
      </c>
      <c r="H85" s="40">
        <v>0</v>
      </c>
      <c r="I85" s="40"/>
      <c r="J85" s="40"/>
      <c r="K85" s="40"/>
      <c r="L85" s="40">
        <v>4.3122963133707319</v>
      </c>
      <c r="M85" s="40">
        <v>1.5403925276420553E-3</v>
      </c>
      <c r="N85" s="40">
        <v>1.5292746651566715E-3</v>
      </c>
      <c r="O85" s="40">
        <v>0</v>
      </c>
      <c r="P85" s="40">
        <v>0</v>
      </c>
      <c r="Q85" s="40">
        <v>0</v>
      </c>
      <c r="R85" s="40">
        <v>0.76239276846708626</v>
      </c>
      <c r="S85" s="40">
        <v>1.7617737286419406</v>
      </c>
      <c r="T85" s="40">
        <v>0</v>
      </c>
      <c r="U85" s="40">
        <v>1.5644101949874318</v>
      </c>
      <c r="V85" s="40">
        <v>0.22939068100358423</v>
      </c>
      <c r="W85" s="40">
        <v>0.53524492234169652</v>
      </c>
      <c r="X85" s="40">
        <v>0</v>
      </c>
      <c r="Y85" s="40">
        <v>0</v>
      </c>
      <c r="Z85" s="40">
        <v>0</v>
      </c>
      <c r="AA85" s="40">
        <v>0</v>
      </c>
      <c r="AB85" s="40">
        <v>0</v>
      </c>
      <c r="AC85" s="40">
        <v>0</v>
      </c>
      <c r="AD85" s="40">
        <v>0</v>
      </c>
      <c r="AE85" s="40">
        <v>0</v>
      </c>
      <c r="AF85" s="40">
        <v>0</v>
      </c>
      <c r="AG85" s="40">
        <v>0</v>
      </c>
      <c r="AH85" s="40">
        <v>0.99178344947067054</v>
      </c>
      <c r="AI85" s="40">
        <v>2.2970186509836372</v>
      </c>
      <c r="AJ85" s="40">
        <v>0</v>
      </c>
      <c r="AK85" s="40">
        <v>1.5644101949874318</v>
      </c>
      <c r="AL85" s="40">
        <v>4.8532122954417396</v>
      </c>
      <c r="AM85" s="40">
        <v>2.225752743508945</v>
      </c>
      <c r="AN85" s="40">
        <v>0.54429536590013483</v>
      </c>
      <c r="AO85" s="40">
        <v>0</v>
      </c>
      <c r="AP85" s="40">
        <v>0</v>
      </c>
      <c r="AQ85" s="40">
        <v>2.7700481094090801</v>
      </c>
      <c r="AR85" s="40">
        <v>0.99178344947067054</v>
      </c>
      <c r="AS85" s="73">
        <v>2.792996909645443</v>
      </c>
      <c r="AT85" s="40">
        <v>2.225752743508945</v>
      </c>
      <c r="AU85" s="40">
        <v>0.64428359488768072</v>
      </c>
      <c r="AV85" s="40">
        <v>0</v>
      </c>
      <c r="AW85" s="40">
        <v>0</v>
      </c>
      <c r="AX85" s="40">
        <v>2.8700363383966256</v>
      </c>
      <c r="AY85" s="40">
        <v>2.2970186509836372</v>
      </c>
      <c r="AZ85" s="73">
        <v>1.2494614865959441</v>
      </c>
      <c r="BA85" s="40">
        <v>2.225752743508945</v>
      </c>
      <c r="BB85" s="40">
        <v>1.1885789607878157</v>
      </c>
      <c r="BC85" s="40">
        <v>0</v>
      </c>
      <c r="BD85" s="40">
        <v>0</v>
      </c>
      <c r="BE85" s="40">
        <v>3.4143317042967603</v>
      </c>
      <c r="BF85" s="40">
        <v>3.2888021004543075</v>
      </c>
      <c r="BG85" s="40">
        <v>35.83661313305096</v>
      </c>
      <c r="BH85" s="73">
        <v>1.0381687921645126</v>
      </c>
      <c r="BI85" s="40">
        <v>16.923039804278691</v>
      </c>
      <c r="BJ85" s="40">
        <v>39.194582327940118</v>
      </c>
      <c r="BK85" s="40">
        <v>0</v>
      </c>
      <c r="BL85" s="40">
        <v>26.693907842605732</v>
      </c>
      <c r="BM85" s="40">
        <v>82.811529974824552</v>
      </c>
      <c r="BN85" s="40">
        <v>2.225752743508945</v>
      </c>
      <c r="BO85" s="40">
        <v>0</v>
      </c>
      <c r="BP85" s="40">
        <v>1.1885789607878157</v>
      </c>
      <c r="BQ85" s="40">
        <v>0</v>
      </c>
      <c r="BR85" s="40">
        <v>0</v>
      </c>
      <c r="BS85" s="40">
        <v>0</v>
      </c>
      <c r="BT85" s="40">
        <v>0</v>
      </c>
      <c r="BU85" s="40">
        <v>0</v>
      </c>
      <c r="BV85" s="40">
        <v>0</v>
      </c>
      <c r="BW85" s="40">
        <v>0</v>
      </c>
      <c r="BX85" s="40">
        <v>4.088576692096459</v>
      </c>
      <c r="BY85" s="40">
        <v>0.7646356033452808</v>
      </c>
      <c r="BZ85" s="40">
        <v>0</v>
      </c>
      <c r="CA85" s="40">
        <v>0</v>
      </c>
      <c r="CB85" s="40">
        <v>3.4143317042967607</v>
      </c>
      <c r="CC85" s="40">
        <v>4.8532122954417396</v>
      </c>
      <c r="CD85" s="81">
        <v>0.70351995677246348</v>
      </c>
      <c r="CE85" s="40">
        <v>62.530520975656692</v>
      </c>
      <c r="CF85" s="40">
        <v>4.0966909304689068E-2</v>
      </c>
      <c r="CG85" s="40">
        <v>0</v>
      </c>
      <c r="CH85" s="40">
        <v>4.0966909304689068E-2</v>
      </c>
      <c r="CI85" s="40">
        <v>2.0483407488510971E-3</v>
      </c>
      <c r="CJ85" s="40">
        <v>0</v>
      </c>
      <c r="CK85" s="40">
        <v>2.0483407488510971E-3</v>
      </c>
      <c r="CL85" s="40"/>
      <c r="CM85" s="40">
        <v>0</v>
      </c>
      <c r="CN85" s="40"/>
      <c r="CO85" s="40">
        <v>0</v>
      </c>
      <c r="CP85" s="40">
        <v>0</v>
      </c>
      <c r="CQ85" s="40">
        <v>0</v>
      </c>
      <c r="CR85" s="40">
        <v>0</v>
      </c>
      <c r="CS85" s="40">
        <v>0</v>
      </c>
      <c r="CT85" s="40">
        <v>0</v>
      </c>
      <c r="CU85" s="40">
        <v>0</v>
      </c>
      <c r="CV85" s="40">
        <v>9999</v>
      </c>
      <c r="CW85" s="73">
        <v>9999</v>
      </c>
    </row>
    <row r="86" spans="1:101" s="20" customFormat="1">
      <c r="A86" s="20" t="s">
        <v>471</v>
      </c>
      <c r="C86" s="40">
        <v>20</v>
      </c>
      <c r="D86" s="40">
        <v>4</v>
      </c>
      <c r="E86" s="40">
        <v>0</v>
      </c>
      <c r="F86" s="40">
        <v>3.8231780167264038</v>
      </c>
      <c r="G86" s="40">
        <v>0</v>
      </c>
      <c r="H86" s="40">
        <v>0</v>
      </c>
      <c r="I86" s="40"/>
      <c r="J86" s="40"/>
      <c r="K86" s="40"/>
      <c r="L86" s="40">
        <v>4.3122963133707319</v>
      </c>
      <c r="M86" s="40">
        <v>1.5403925276420553E-3</v>
      </c>
      <c r="N86" s="40">
        <v>1.5292746651566715E-3</v>
      </c>
      <c r="O86" s="40">
        <v>0</v>
      </c>
      <c r="P86" s="40">
        <v>0</v>
      </c>
      <c r="Q86" s="40">
        <v>0</v>
      </c>
      <c r="R86" s="40">
        <v>0.76239276846708626</v>
      </c>
      <c r="S86" s="40">
        <v>1.7617737286419406</v>
      </c>
      <c r="T86" s="40">
        <v>0</v>
      </c>
      <c r="U86" s="40">
        <v>1.5644101949874318</v>
      </c>
      <c r="V86" s="40">
        <v>0.22939068100358423</v>
      </c>
      <c r="W86" s="40">
        <v>0.53524492234169652</v>
      </c>
      <c r="X86" s="40">
        <v>0</v>
      </c>
      <c r="Y86" s="40">
        <v>0</v>
      </c>
      <c r="Z86" s="40">
        <v>0</v>
      </c>
      <c r="AA86" s="40">
        <v>0</v>
      </c>
      <c r="AB86" s="40">
        <v>0</v>
      </c>
      <c r="AC86" s="40">
        <v>0</v>
      </c>
      <c r="AD86" s="40">
        <v>0</v>
      </c>
      <c r="AE86" s="40">
        <v>0</v>
      </c>
      <c r="AF86" s="40">
        <v>0</v>
      </c>
      <c r="AG86" s="40">
        <v>0</v>
      </c>
      <c r="AH86" s="40">
        <v>0.99178344947067054</v>
      </c>
      <c r="AI86" s="40">
        <v>2.2970186509836372</v>
      </c>
      <c r="AJ86" s="40">
        <v>0</v>
      </c>
      <c r="AK86" s="40">
        <v>1.5644101949874318</v>
      </c>
      <c r="AL86" s="40">
        <v>4.8532122954417396</v>
      </c>
      <c r="AM86" s="40">
        <v>2.225752743508945</v>
      </c>
      <c r="AN86" s="40">
        <v>0.54429536590013483</v>
      </c>
      <c r="AO86" s="40">
        <v>0</v>
      </c>
      <c r="AP86" s="40">
        <v>0</v>
      </c>
      <c r="AQ86" s="40">
        <v>2.7700481094090801</v>
      </c>
      <c r="AR86" s="40">
        <v>0.99178344947067054</v>
      </c>
      <c r="AS86" s="73">
        <v>2.792996909645443</v>
      </c>
      <c r="AT86" s="40">
        <v>2.225752743508945</v>
      </c>
      <c r="AU86" s="40">
        <v>0.64428359488768072</v>
      </c>
      <c r="AV86" s="40">
        <v>0</v>
      </c>
      <c r="AW86" s="40">
        <v>0</v>
      </c>
      <c r="AX86" s="40">
        <v>2.8700363383966256</v>
      </c>
      <c r="AY86" s="40">
        <v>2.2970186509836372</v>
      </c>
      <c r="AZ86" s="73">
        <v>1.2494614865959441</v>
      </c>
      <c r="BA86" s="40">
        <v>2.225752743508945</v>
      </c>
      <c r="BB86" s="40">
        <v>1.1885789607878157</v>
      </c>
      <c r="BC86" s="40">
        <v>0</v>
      </c>
      <c r="BD86" s="40">
        <v>0</v>
      </c>
      <c r="BE86" s="40">
        <v>3.4143317042967603</v>
      </c>
      <c r="BF86" s="40">
        <v>3.2888021004543075</v>
      </c>
      <c r="BG86" s="40">
        <v>35.83661313305096</v>
      </c>
      <c r="BH86" s="73">
        <v>1.0381687921645126</v>
      </c>
      <c r="BI86" s="40">
        <v>16.923039804278691</v>
      </c>
      <c r="BJ86" s="40">
        <v>39.194582327940118</v>
      </c>
      <c r="BK86" s="40">
        <v>0</v>
      </c>
      <c r="BL86" s="40">
        <v>26.693907842605732</v>
      </c>
      <c r="BM86" s="40">
        <v>82.811529974824552</v>
      </c>
      <c r="BN86" s="40">
        <v>2.225752743508945</v>
      </c>
      <c r="BO86" s="40">
        <v>0</v>
      </c>
      <c r="BP86" s="40">
        <v>1.1885789607878157</v>
      </c>
      <c r="BQ86" s="40">
        <v>0</v>
      </c>
      <c r="BR86" s="40">
        <v>0</v>
      </c>
      <c r="BS86" s="40">
        <v>0</v>
      </c>
      <c r="BT86" s="40">
        <v>0</v>
      </c>
      <c r="BU86" s="40">
        <v>0</v>
      </c>
      <c r="BV86" s="40">
        <v>0</v>
      </c>
      <c r="BW86" s="40">
        <v>0</v>
      </c>
      <c r="BX86" s="40">
        <v>4.088576692096459</v>
      </c>
      <c r="BY86" s="40">
        <v>0.7646356033452808</v>
      </c>
      <c r="BZ86" s="40">
        <v>0</v>
      </c>
      <c r="CA86" s="40">
        <v>0</v>
      </c>
      <c r="CB86" s="40">
        <v>3.4143317042967607</v>
      </c>
      <c r="CC86" s="40">
        <v>4.8532122954417396</v>
      </c>
      <c r="CD86" s="81">
        <v>0.70351995677246348</v>
      </c>
      <c r="CE86" s="40">
        <v>62.530520975656692</v>
      </c>
      <c r="CF86" s="40">
        <v>4.0966909304689068E-2</v>
      </c>
      <c r="CG86" s="40">
        <v>0</v>
      </c>
      <c r="CH86" s="40">
        <v>4.0966909304689068E-2</v>
      </c>
      <c r="CI86" s="40">
        <v>2.0483407488510971E-3</v>
      </c>
      <c r="CJ86" s="40">
        <v>0</v>
      </c>
      <c r="CK86" s="40">
        <v>2.0483407488510971E-3</v>
      </c>
      <c r="CL86" s="40"/>
      <c r="CM86" s="40">
        <v>0</v>
      </c>
      <c r="CN86" s="40"/>
      <c r="CO86" s="40">
        <v>0</v>
      </c>
      <c r="CP86" s="40">
        <v>0</v>
      </c>
      <c r="CQ86" s="40">
        <v>0</v>
      </c>
      <c r="CR86" s="40">
        <v>0</v>
      </c>
      <c r="CS86" s="40">
        <v>0</v>
      </c>
      <c r="CT86" s="40">
        <v>0</v>
      </c>
      <c r="CU86" s="40">
        <v>0</v>
      </c>
      <c r="CV86" s="40">
        <v>9999</v>
      </c>
      <c r="CW86" s="73">
        <v>9999</v>
      </c>
    </row>
    <row r="87" spans="1:101" s="20" customFormat="1">
      <c r="A87" s="20" t="s">
        <v>472</v>
      </c>
      <c r="C87" s="40">
        <v>20</v>
      </c>
      <c r="D87" s="40">
        <v>4</v>
      </c>
      <c r="E87" s="40">
        <v>0</v>
      </c>
      <c r="F87" s="40">
        <v>3.8231780167264038</v>
      </c>
      <c r="G87" s="40">
        <v>0</v>
      </c>
      <c r="H87" s="40">
        <v>0</v>
      </c>
      <c r="I87" s="40"/>
      <c r="J87" s="40"/>
      <c r="K87" s="40"/>
      <c r="L87" s="40">
        <v>4.3122963133707319</v>
      </c>
      <c r="M87" s="40">
        <v>1.5403925276420553E-3</v>
      </c>
      <c r="N87" s="40">
        <v>1.5292746651566715E-3</v>
      </c>
      <c r="O87" s="40">
        <v>0</v>
      </c>
      <c r="P87" s="40">
        <v>0</v>
      </c>
      <c r="Q87" s="40">
        <v>0</v>
      </c>
      <c r="R87" s="40">
        <v>0.76239276846708626</v>
      </c>
      <c r="S87" s="40">
        <v>1.7617737286419406</v>
      </c>
      <c r="T87" s="40">
        <v>0</v>
      </c>
      <c r="U87" s="40">
        <v>1.5644101949874318</v>
      </c>
      <c r="V87" s="40">
        <v>0.22939068100358423</v>
      </c>
      <c r="W87" s="40">
        <v>0.53524492234169652</v>
      </c>
      <c r="X87" s="40">
        <v>0</v>
      </c>
      <c r="Y87" s="40">
        <v>0</v>
      </c>
      <c r="Z87" s="40">
        <v>0</v>
      </c>
      <c r="AA87" s="40">
        <v>0</v>
      </c>
      <c r="AB87" s="40">
        <v>0</v>
      </c>
      <c r="AC87" s="40">
        <v>0</v>
      </c>
      <c r="AD87" s="40">
        <v>0</v>
      </c>
      <c r="AE87" s="40">
        <v>0</v>
      </c>
      <c r="AF87" s="40">
        <v>0</v>
      </c>
      <c r="AG87" s="40">
        <v>0</v>
      </c>
      <c r="AH87" s="40">
        <v>0.99178344947067054</v>
      </c>
      <c r="AI87" s="40">
        <v>2.2970186509836372</v>
      </c>
      <c r="AJ87" s="40">
        <v>0</v>
      </c>
      <c r="AK87" s="40">
        <v>1.5644101949874318</v>
      </c>
      <c r="AL87" s="40">
        <v>4.8532122954417396</v>
      </c>
      <c r="AM87" s="40">
        <v>2.225752743508945</v>
      </c>
      <c r="AN87" s="40">
        <v>0.54429536590013483</v>
      </c>
      <c r="AO87" s="40">
        <v>0</v>
      </c>
      <c r="AP87" s="40">
        <v>0</v>
      </c>
      <c r="AQ87" s="40">
        <v>2.7700481094090801</v>
      </c>
      <c r="AR87" s="40">
        <v>0.99178344947067054</v>
      </c>
      <c r="AS87" s="73">
        <v>2.792996909645443</v>
      </c>
      <c r="AT87" s="40">
        <v>2.225752743508945</v>
      </c>
      <c r="AU87" s="40">
        <v>0.64428359488768072</v>
      </c>
      <c r="AV87" s="40">
        <v>0</v>
      </c>
      <c r="AW87" s="40">
        <v>0</v>
      </c>
      <c r="AX87" s="40">
        <v>2.8700363383966256</v>
      </c>
      <c r="AY87" s="40">
        <v>2.2970186509836372</v>
      </c>
      <c r="AZ87" s="73">
        <v>1.2494614865959441</v>
      </c>
      <c r="BA87" s="40">
        <v>2.225752743508945</v>
      </c>
      <c r="BB87" s="40">
        <v>1.1885789607878157</v>
      </c>
      <c r="BC87" s="40">
        <v>0</v>
      </c>
      <c r="BD87" s="40">
        <v>0</v>
      </c>
      <c r="BE87" s="40">
        <v>3.4143317042967603</v>
      </c>
      <c r="BF87" s="40">
        <v>3.2888021004543075</v>
      </c>
      <c r="BG87" s="40">
        <v>35.83661313305096</v>
      </c>
      <c r="BH87" s="73">
        <v>1.0381687921645126</v>
      </c>
      <c r="BI87" s="40">
        <v>16.923039804278691</v>
      </c>
      <c r="BJ87" s="40">
        <v>39.194582327940118</v>
      </c>
      <c r="BK87" s="40">
        <v>0</v>
      </c>
      <c r="BL87" s="40">
        <v>26.693907842605732</v>
      </c>
      <c r="BM87" s="40">
        <v>82.811529974824552</v>
      </c>
      <c r="BN87" s="40">
        <v>2.225752743508945</v>
      </c>
      <c r="BO87" s="40">
        <v>0</v>
      </c>
      <c r="BP87" s="40">
        <v>1.1885789607878157</v>
      </c>
      <c r="BQ87" s="40">
        <v>0</v>
      </c>
      <c r="BR87" s="40">
        <v>0</v>
      </c>
      <c r="BS87" s="40">
        <v>0</v>
      </c>
      <c r="BT87" s="40">
        <v>0</v>
      </c>
      <c r="BU87" s="40">
        <v>0</v>
      </c>
      <c r="BV87" s="40">
        <v>0</v>
      </c>
      <c r="BW87" s="40">
        <v>0</v>
      </c>
      <c r="BX87" s="40">
        <v>4.088576692096459</v>
      </c>
      <c r="BY87" s="40">
        <v>0.7646356033452808</v>
      </c>
      <c r="BZ87" s="40">
        <v>0</v>
      </c>
      <c r="CA87" s="40">
        <v>0</v>
      </c>
      <c r="CB87" s="40">
        <v>3.4143317042967607</v>
      </c>
      <c r="CC87" s="40">
        <v>4.8532122954417396</v>
      </c>
      <c r="CD87" s="81">
        <v>0.70351995677246348</v>
      </c>
      <c r="CE87" s="40">
        <v>62.530520975656692</v>
      </c>
      <c r="CF87" s="40">
        <v>4.0966909304689068E-2</v>
      </c>
      <c r="CG87" s="40">
        <v>0</v>
      </c>
      <c r="CH87" s="40">
        <v>4.0966909304689068E-2</v>
      </c>
      <c r="CI87" s="40">
        <v>2.0483407488510971E-3</v>
      </c>
      <c r="CJ87" s="40">
        <v>0</v>
      </c>
      <c r="CK87" s="40">
        <v>2.0483407488510971E-3</v>
      </c>
      <c r="CL87" s="40"/>
      <c r="CM87" s="40">
        <v>0</v>
      </c>
      <c r="CN87" s="40"/>
      <c r="CO87" s="40">
        <v>0</v>
      </c>
      <c r="CP87" s="40">
        <v>0</v>
      </c>
      <c r="CQ87" s="40">
        <v>0</v>
      </c>
      <c r="CR87" s="40">
        <v>0</v>
      </c>
      <c r="CS87" s="40">
        <v>0</v>
      </c>
      <c r="CT87" s="40">
        <v>0</v>
      </c>
      <c r="CU87" s="40">
        <v>0</v>
      </c>
      <c r="CV87" s="40">
        <v>9999</v>
      </c>
      <c r="CW87" s="73">
        <v>9999</v>
      </c>
    </row>
    <row r="88" spans="1:101" s="20" customFormat="1">
      <c r="A88" s="20" t="s">
        <v>473</v>
      </c>
      <c r="C88" s="40">
        <v>20</v>
      </c>
      <c r="D88" s="40">
        <v>4</v>
      </c>
      <c r="E88" s="40">
        <v>0</v>
      </c>
      <c r="F88" s="40">
        <v>3.8231780167264038</v>
      </c>
      <c r="G88" s="40">
        <v>0</v>
      </c>
      <c r="H88" s="40">
        <v>0</v>
      </c>
      <c r="I88" s="40"/>
      <c r="J88" s="40"/>
      <c r="K88" s="40"/>
      <c r="L88" s="40">
        <v>4.3122963133707319</v>
      </c>
      <c r="M88" s="40">
        <v>1.5403925276420553E-3</v>
      </c>
      <c r="N88" s="40">
        <v>1.5292746651566715E-3</v>
      </c>
      <c r="O88" s="40">
        <v>0</v>
      </c>
      <c r="P88" s="40">
        <v>0</v>
      </c>
      <c r="Q88" s="40">
        <v>0</v>
      </c>
      <c r="R88" s="40">
        <v>0.76239276846708626</v>
      </c>
      <c r="S88" s="40">
        <v>1.7617737286419406</v>
      </c>
      <c r="T88" s="40">
        <v>0</v>
      </c>
      <c r="U88" s="40">
        <v>1.5644101949874318</v>
      </c>
      <c r="V88" s="40">
        <v>0.22939068100358423</v>
      </c>
      <c r="W88" s="40">
        <v>0.53524492234169652</v>
      </c>
      <c r="X88" s="40">
        <v>0</v>
      </c>
      <c r="Y88" s="40">
        <v>0</v>
      </c>
      <c r="Z88" s="40">
        <v>0</v>
      </c>
      <c r="AA88" s="40">
        <v>0</v>
      </c>
      <c r="AB88" s="40">
        <v>0</v>
      </c>
      <c r="AC88" s="40">
        <v>0</v>
      </c>
      <c r="AD88" s="40">
        <v>0</v>
      </c>
      <c r="AE88" s="40">
        <v>0</v>
      </c>
      <c r="AF88" s="40">
        <v>0</v>
      </c>
      <c r="AG88" s="40">
        <v>0</v>
      </c>
      <c r="AH88" s="40">
        <v>0.99178344947067054</v>
      </c>
      <c r="AI88" s="40">
        <v>2.2970186509836372</v>
      </c>
      <c r="AJ88" s="40">
        <v>0</v>
      </c>
      <c r="AK88" s="40">
        <v>1.5644101949874318</v>
      </c>
      <c r="AL88" s="40">
        <v>4.8532122954417396</v>
      </c>
      <c r="AM88" s="40">
        <v>2.225752743508945</v>
      </c>
      <c r="AN88" s="40">
        <v>0.54429536590013483</v>
      </c>
      <c r="AO88" s="40">
        <v>0</v>
      </c>
      <c r="AP88" s="40">
        <v>0</v>
      </c>
      <c r="AQ88" s="40">
        <v>2.7700481094090801</v>
      </c>
      <c r="AR88" s="40">
        <v>0.99178344947067054</v>
      </c>
      <c r="AS88" s="73">
        <v>2.792996909645443</v>
      </c>
      <c r="AT88" s="40">
        <v>2.225752743508945</v>
      </c>
      <c r="AU88" s="40">
        <v>0.64428359488768072</v>
      </c>
      <c r="AV88" s="40">
        <v>0</v>
      </c>
      <c r="AW88" s="40">
        <v>0</v>
      </c>
      <c r="AX88" s="40">
        <v>2.8700363383966256</v>
      </c>
      <c r="AY88" s="40">
        <v>2.2970186509836372</v>
      </c>
      <c r="AZ88" s="73">
        <v>1.2494614865959441</v>
      </c>
      <c r="BA88" s="40">
        <v>2.225752743508945</v>
      </c>
      <c r="BB88" s="40">
        <v>1.1885789607878157</v>
      </c>
      <c r="BC88" s="40">
        <v>0</v>
      </c>
      <c r="BD88" s="40">
        <v>0</v>
      </c>
      <c r="BE88" s="40">
        <v>3.4143317042967603</v>
      </c>
      <c r="BF88" s="40">
        <v>3.2888021004543075</v>
      </c>
      <c r="BG88" s="40">
        <v>35.83661313305096</v>
      </c>
      <c r="BH88" s="73">
        <v>1.0381687921645126</v>
      </c>
      <c r="BI88" s="40">
        <v>16.923039804278691</v>
      </c>
      <c r="BJ88" s="40">
        <v>39.194582327940118</v>
      </c>
      <c r="BK88" s="40">
        <v>0</v>
      </c>
      <c r="BL88" s="40">
        <v>26.693907842605732</v>
      </c>
      <c r="BM88" s="40">
        <v>82.811529974824552</v>
      </c>
      <c r="BN88" s="40">
        <v>2.225752743508945</v>
      </c>
      <c r="BO88" s="40">
        <v>0</v>
      </c>
      <c r="BP88" s="40">
        <v>1.1885789607878157</v>
      </c>
      <c r="BQ88" s="40">
        <v>0</v>
      </c>
      <c r="BR88" s="40">
        <v>0</v>
      </c>
      <c r="BS88" s="40">
        <v>0</v>
      </c>
      <c r="BT88" s="40">
        <v>0</v>
      </c>
      <c r="BU88" s="40">
        <v>0</v>
      </c>
      <c r="BV88" s="40">
        <v>0</v>
      </c>
      <c r="BW88" s="40">
        <v>0</v>
      </c>
      <c r="BX88" s="40">
        <v>4.088576692096459</v>
      </c>
      <c r="BY88" s="40">
        <v>0.7646356033452808</v>
      </c>
      <c r="BZ88" s="40">
        <v>0</v>
      </c>
      <c r="CA88" s="40">
        <v>0</v>
      </c>
      <c r="CB88" s="40">
        <v>3.4143317042967607</v>
      </c>
      <c r="CC88" s="40">
        <v>4.8532122954417396</v>
      </c>
      <c r="CD88" s="81">
        <v>0.70351995677246348</v>
      </c>
      <c r="CE88" s="40">
        <v>62.530520975656692</v>
      </c>
      <c r="CF88" s="40">
        <v>4.0966909304689068E-2</v>
      </c>
      <c r="CG88" s="40">
        <v>0</v>
      </c>
      <c r="CH88" s="40">
        <v>4.0966909304689068E-2</v>
      </c>
      <c r="CI88" s="40">
        <v>2.0483407488510971E-3</v>
      </c>
      <c r="CJ88" s="40">
        <v>0</v>
      </c>
      <c r="CK88" s="40">
        <v>2.0483407488510971E-3</v>
      </c>
      <c r="CL88" s="40"/>
      <c r="CM88" s="40">
        <v>0</v>
      </c>
      <c r="CN88" s="40"/>
      <c r="CO88" s="40">
        <v>0</v>
      </c>
      <c r="CP88" s="40">
        <v>0</v>
      </c>
      <c r="CQ88" s="40">
        <v>0</v>
      </c>
      <c r="CR88" s="40">
        <v>0</v>
      </c>
      <c r="CS88" s="40">
        <v>0</v>
      </c>
      <c r="CT88" s="40">
        <v>0</v>
      </c>
      <c r="CU88" s="40">
        <v>0</v>
      </c>
      <c r="CV88" s="40">
        <v>9999</v>
      </c>
      <c r="CW88" s="73">
        <v>9999</v>
      </c>
    </row>
    <row r="89" spans="1:101" s="20" customFormat="1">
      <c r="A89" s="20" t="s">
        <v>474</v>
      </c>
      <c r="C89" s="40">
        <v>20</v>
      </c>
      <c r="D89" s="40">
        <v>4</v>
      </c>
      <c r="E89" s="40">
        <v>0</v>
      </c>
      <c r="F89" s="40">
        <v>3.8231780167264038</v>
      </c>
      <c r="G89" s="40">
        <v>0</v>
      </c>
      <c r="H89" s="40">
        <v>0</v>
      </c>
      <c r="I89" s="40"/>
      <c r="J89" s="40"/>
      <c r="K89" s="40"/>
      <c r="L89" s="40">
        <v>4.3122963133707319</v>
      </c>
      <c r="M89" s="40">
        <v>1.5403925276420553E-3</v>
      </c>
      <c r="N89" s="40">
        <v>1.5292746651566715E-3</v>
      </c>
      <c r="O89" s="40">
        <v>0</v>
      </c>
      <c r="P89" s="40">
        <v>0</v>
      </c>
      <c r="Q89" s="40">
        <v>0</v>
      </c>
      <c r="R89" s="40">
        <v>0.76239276846708626</v>
      </c>
      <c r="S89" s="40">
        <v>1.7617737286419406</v>
      </c>
      <c r="T89" s="40">
        <v>0</v>
      </c>
      <c r="U89" s="40">
        <v>1.5644101949874318</v>
      </c>
      <c r="V89" s="40">
        <v>0.22939068100358423</v>
      </c>
      <c r="W89" s="40">
        <v>0.53524492234169652</v>
      </c>
      <c r="X89" s="40">
        <v>0</v>
      </c>
      <c r="Y89" s="40">
        <v>0</v>
      </c>
      <c r="Z89" s="40">
        <v>0</v>
      </c>
      <c r="AA89" s="40">
        <v>0</v>
      </c>
      <c r="AB89" s="40">
        <v>0</v>
      </c>
      <c r="AC89" s="40">
        <v>0</v>
      </c>
      <c r="AD89" s="40">
        <v>0</v>
      </c>
      <c r="AE89" s="40">
        <v>0</v>
      </c>
      <c r="AF89" s="40">
        <v>0</v>
      </c>
      <c r="AG89" s="40">
        <v>0</v>
      </c>
      <c r="AH89" s="40">
        <v>0.99178344947067054</v>
      </c>
      <c r="AI89" s="40">
        <v>2.2970186509836372</v>
      </c>
      <c r="AJ89" s="40">
        <v>0</v>
      </c>
      <c r="AK89" s="40">
        <v>1.5644101949874318</v>
      </c>
      <c r="AL89" s="40">
        <v>4.8532122954417396</v>
      </c>
      <c r="AM89" s="40">
        <v>2.225752743508945</v>
      </c>
      <c r="AN89" s="40">
        <v>0.54429536590013483</v>
      </c>
      <c r="AO89" s="40">
        <v>0</v>
      </c>
      <c r="AP89" s="40">
        <v>0</v>
      </c>
      <c r="AQ89" s="40">
        <v>2.7700481094090801</v>
      </c>
      <c r="AR89" s="40">
        <v>0.99178344947067054</v>
      </c>
      <c r="AS89" s="73">
        <v>2.792996909645443</v>
      </c>
      <c r="AT89" s="40">
        <v>2.225752743508945</v>
      </c>
      <c r="AU89" s="40">
        <v>0.64428359488768072</v>
      </c>
      <c r="AV89" s="40">
        <v>0</v>
      </c>
      <c r="AW89" s="40">
        <v>0</v>
      </c>
      <c r="AX89" s="40">
        <v>2.8700363383966256</v>
      </c>
      <c r="AY89" s="40">
        <v>2.2970186509836372</v>
      </c>
      <c r="AZ89" s="73">
        <v>1.2494614865959441</v>
      </c>
      <c r="BA89" s="40">
        <v>2.225752743508945</v>
      </c>
      <c r="BB89" s="40">
        <v>1.1885789607878157</v>
      </c>
      <c r="BC89" s="40">
        <v>0</v>
      </c>
      <c r="BD89" s="40">
        <v>0</v>
      </c>
      <c r="BE89" s="40">
        <v>3.4143317042967603</v>
      </c>
      <c r="BF89" s="40">
        <v>3.2888021004543075</v>
      </c>
      <c r="BG89" s="40">
        <v>35.83661313305096</v>
      </c>
      <c r="BH89" s="73">
        <v>1.0381687921645126</v>
      </c>
      <c r="BI89" s="40">
        <v>16.923039804278691</v>
      </c>
      <c r="BJ89" s="40">
        <v>39.194582327940118</v>
      </c>
      <c r="BK89" s="40">
        <v>0</v>
      </c>
      <c r="BL89" s="40">
        <v>26.693907842605732</v>
      </c>
      <c r="BM89" s="40">
        <v>82.811529974824552</v>
      </c>
      <c r="BN89" s="40">
        <v>2.225752743508945</v>
      </c>
      <c r="BO89" s="40">
        <v>0</v>
      </c>
      <c r="BP89" s="40">
        <v>1.1885789607878157</v>
      </c>
      <c r="BQ89" s="40">
        <v>0</v>
      </c>
      <c r="BR89" s="40">
        <v>0</v>
      </c>
      <c r="BS89" s="40">
        <v>0</v>
      </c>
      <c r="BT89" s="40">
        <v>0</v>
      </c>
      <c r="BU89" s="40">
        <v>0</v>
      </c>
      <c r="BV89" s="40">
        <v>0</v>
      </c>
      <c r="BW89" s="40">
        <v>0</v>
      </c>
      <c r="BX89" s="40">
        <v>4.088576692096459</v>
      </c>
      <c r="BY89" s="40">
        <v>0.7646356033452808</v>
      </c>
      <c r="BZ89" s="40">
        <v>0</v>
      </c>
      <c r="CA89" s="40">
        <v>0</v>
      </c>
      <c r="CB89" s="40">
        <v>3.4143317042967607</v>
      </c>
      <c r="CC89" s="40">
        <v>4.8532122954417396</v>
      </c>
      <c r="CD89" s="81">
        <v>0.70351995677246348</v>
      </c>
      <c r="CE89" s="40">
        <v>62.530520975656692</v>
      </c>
      <c r="CF89" s="40">
        <v>4.0966909304689068E-2</v>
      </c>
      <c r="CG89" s="40">
        <v>0</v>
      </c>
      <c r="CH89" s="40">
        <v>4.0966909304689068E-2</v>
      </c>
      <c r="CI89" s="40">
        <v>2.0483407488510971E-3</v>
      </c>
      <c r="CJ89" s="40">
        <v>0</v>
      </c>
      <c r="CK89" s="40">
        <v>2.0483407488510971E-3</v>
      </c>
      <c r="CL89" s="40"/>
      <c r="CM89" s="40">
        <v>0</v>
      </c>
      <c r="CN89" s="40"/>
      <c r="CO89" s="40">
        <v>0</v>
      </c>
      <c r="CP89" s="40">
        <v>0</v>
      </c>
      <c r="CQ89" s="40">
        <v>0</v>
      </c>
      <c r="CR89" s="40">
        <v>0</v>
      </c>
      <c r="CS89" s="40">
        <v>0</v>
      </c>
      <c r="CT89" s="40">
        <v>0</v>
      </c>
      <c r="CU89" s="40">
        <v>0</v>
      </c>
      <c r="CV89" s="40">
        <v>9999</v>
      </c>
      <c r="CW89" s="73">
        <v>9999</v>
      </c>
    </row>
    <row r="90" spans="1:101" s="20" customFormat="1">
      <c r="A90" s="20" t="s">
        <v>475</v>
      </c>
      <c r="C90" s="40">
        <v>20</v>
      </c>
      <c r="D90" s="40">
        <v>4</v>
      </c>
      <c r="E90" s="40">
        <v>0</v>
      </c>
      <c r="F90" s="40">
        <v>3.8231780167264038</v>
      </c>
      <c r="G90" s="40">
        <v>0</v>
      </c>
      <c r="H90" s="40">
        <v>0</v>
      </c>
      <c r="I90" s="40"/>
      <c r="J90" s="40"/>
      <c r="K90" s="40"/>
      <c r="L90" s="40">
        <v>4.3122963133707319</v>
      </c>
      <c r="M90" s="40">
        <v>1.5403925276420553E-3</v>
      </c>
      <c r="N90" s="40">
        <v>1.5292746651566715E-3</v>
      </c>
      <c r="O90" s="40">
        <v>0</v>
      </c>
      <c r="P90" s="40">
        <v>0</v>
      </c>
      <c r="Q90" s="40">
        <v>0</v>
      </c>
      <c r="R90" s="40">
        <v>0.76239276846708626</v>
      </c>
      <c r="S90" s="40">
        <v>1.7617737286419406</v>
      </c>
      <c r="T90" s="40">
        <v>0</v>
      </c>
      <c r="U90" s="40">
        <v>1.5644101949874318</v>
      </c>
      <c r="V90" s="40">
        <v>0.22939068100358423</v>
      </c>
      <c r="W90" s="40">
        <v>0.53524492234169652</v>
      </c>
      <c r="X90" s="40">
        <v>0</v>
      </c>
      <c r="Y90" s="40">
        <v>0</v>
      </c>
      <c r="Z90" s="40">
        <v>0</v>
      </c>
      <c r="AA90" s="40">
        <v>0</v>
      </c>
      <c r="AB90" s="40">
        <v>0</v>
      </c>
      <c r="AC90" s="40">
        <v>0</v>
      </c>
      <c r="AD90" s="40">
        <v>0</v>
      </c>
      <c r="AE90" s="40">
        <v>0</v>
      </c>
      <c r="AF90" s="40">
        <v>0</v>
      </c>
      <c r="AG90" s="40">
        <v>0</v>
      </c>
      <c r="AH90" s="40">
        <v>0.99178344947067054</v>
      </c>
      <c r="AI90" s="40">
        <v>2.2970186509836372</v>
      </c>
      <c r="AJ90" s="40">
        <v>0</v>
      </c>
      <c r="AK90" s="40">
        <v>1.5644101949874318</v>
      </c>
      <c r="AL90" s="40">
        <v>4.8532122954417396</v>
      </c>
      <c r="AM90" s="40">
        <v>2.225752743508945</v>
      </c>
      <c r="AN90" s="40">
        <v>0.54429536590013483</v>
      </c>
      <c r="AO90" s="40">
        <v>0</v>
      </c>
      <c r="AP90" s="40">
        <v>0</v>
      </c>
      <c r="AQ90" s="40">
        <v>2.7700481094090801</v>
      </c>
      <c r="AR90" s="40">
        <v>0.99178344947067054</v>
      </c>
      <c r="AS90" s="73">
        <v>2.792996909645443</v>
      </c>
      <c r="AT90" s="40">
        <v>2.225752743508945</v>
      </c>
      <c r="AU90" s="40">
        <v>0.64428359488768072</v>
      </c>
      <c r="AV90" s="40">
        <v>0</v>
      </c>
      <c r="AW90" s="40">
        <v>0</v>
      </c>
      <c r="AX90" s="40">
        <v>2.8700363383966256</v>
      </c>
      <c r="AY90" s="40">
        <v>2.2970186509836372</v>
      </c>
      <c r="AZ90" s="73">
        <v>1.2494614865959441</v>
      </c>
      <c r="BA90" s="40">
        <v>2.225752743508945</v>
      </c>
      <c r="BB90" s="40">
        <v>1.1885789607878157</v>
      </c>
      <c r="BC90" s="40">
        <v>0</v>
      </c>
      <c r="BD90" s="40">
        <v>0</v>
      </c>
      <c r="BE90" s="40">
        <v>3.4143317042967603</v>
      </c>
      <c r="BF90" s="40">
        <v>3.2888021004543075</v>
      </c>
      <c r="BG90" s="40">
        <v>35.83661313305096</v>
      </c>
      <c r="BH90" s="73">
        <v>1.0381687921645126</v>
      </c>
      <c r="BI90" s="40">
        <v>16.923039804278691</v>
      </c>
      <c r="BJ90" s="40">
        <v>39.194582327940118</v>
      </c>
      <c r="BK90" s="40">
        <v>0</v>
      </c>
      <c r="BL90" s="40">
        <v>26.693907842605732</v>
      </c>
      <c r="BM90" s="40">
        <v>82.811529974824552</v>
      </c>
      <c r="BN90" s="40">
        <v>2.225752743508945</v>
      </c>
      <c r="BO90" s="40">
        <v>0</v>
      </c>
      <c r="BP90" s="40">
        <v>1.1885789607878157</v>
      </c>
      <c r="BQ90" s="40">
        <v>0</v>
      </c>
      <c r="BR90" s="40">
        <v>0</v>
      </c>
      <c r="BS90" s="40">
        <v>0</v>
      </c>
      <c r="BT90" s="40">
        <v>0</v>
      </c>
      <c r="BU90" s="40">
        <v>0</v>
      </c>
      <c r="BV90" s="40">
        <v>0</v>
      </c>
      <c r="BW90" s="40">
        <v>0</v>
      </c>
      <c r="BX90" s="40">
        <v>4.088576692096459</v>
      </c>
      <c r="BY90" s="40">
        <v>0.7646356033452808</v>
      </c>
      <c r="BZ90" s="40">
        <v>0</v>
      </c>
      <c r="CA90" s="40">
        <v>0</v>
      </c>
      <c r="CB90" s="40">
        <v>3.4143317042967607</v>
      </c>
      <c r="CC90" s="40">
        <v>4.8532122954417396</v>
      </c>
      <c r="CD90" s="81">
        <v>0.70351995677246348</v>
      </c>
      <c r="CE90" s="40">
        <v>62.530520975656692</v>
      </c>
      <c r="CF90" s="40">
        <v>4.0966909304689068E-2</v>
      </c>
      <c r="CG90" s="40">
        <v>0</v>
      </c>
      <c r="CH90" s="40">
        <v>4.0966909304689068E-2</v>
      </c>
      <c r="CI90" s="40">
        <v>2.0483407488510971E-3</v>
      </c>
      <c r="CJ90" s="40">
        <v>0</v>
      </c>
      <c r="CK90" s="40">
        <v>2.0483407488510971E-3</v>
      </c>
      <c r="CL90" s="40"/>
      <c r="CM90" s="40">
        <v>0</v>
      </c>
      <c r="CN90" s="40"/>
      <c r="CO90" s="40">
        <v>0</v>
      </c>
      <c r="CP90" s="40">
        <v>0</v>
      </c>
      <c r="CQ90" s="40">
        <v>0</v>
      </c>
      <c r="CR90" s="40">
        <v>0</v>
      </c>
      <c r="CS90" s="40">
        <v>0</v>
      </c>
      <c r="CT90" s="40">
        <v>0</v>
      </c>
      <c r="CU90" s="40">
        <v>0</v>
      </c>
      <c r="CV90" s="40">
        <v>9999</v>
      </c>
      <c r="CW90" s="73">
        <v>9999</v>
      </c>
    </row>
    <row r="91" spans="1:101" s="20" customFormat="1">
      <c r="A91" s="20" t="s">
        <v>476</v>
      </c>
      <c r="C91" s="40">
        <v>20</v>
      </c>
      <c r="D91" s="40">
        <v>4</v>
      </c>
      <c r="E91" s="40">
        <v>0</v>
      </c>
      <c r="F91" s="40">
        <v>3.8231780167264038</v>
      </c>
      <c r="G91" s="40">
        <v>0</v>
      </c>
      <c r="H91" s="40">
        <v>0</v>
      </c>
      <c r="I91" s="40"/>
      <c r="J91" s="40"/>
      <c r="K91" s="40"/>
      <c r="L91" s="40">
        <v>4.3122963133707319</v>
      </c>
      <c r="M91" s="40">
        <v>1.5403925276420553E-3</v>
      </c>
      <c r="N91" s="40">
        <v>1.5292746651566715E-3</v>
      </c>
      <c r="O91" s="40">
        <v>0</v>
      </c>
      <c r="P91" s="40">
        <v>0</v>
      </c>
      <c r="Q91" s="40">
        <v>0</v>
      </c>
      <c r="R91" s="40">
        <v>0.76239276846708626</v>
      </c>
      <c r="S91" s="40">
        <v>1.7617737286419406</v>
      </c>
      <c r="T91" s="40">
        <v>0</v>
      </c>
      <c r="U91" s="40">
        <v>1.5644101949874318</v>
      </c>
      <c r="V91" s="40">
        <v>0.22939068100358423</v>
      </c>
      <c r="W91" s="40">
        <v>0.53524492234169652</v>
      </c>
      <c r="X91" s="40">
        <v>0</v>
      </c>
      <c r="Y91" s="40">
        <v>0</v>
      </c>
      <c r="Z91" s="40">
        <v>0</v>
      </c>
      <c r="AA91" s="40">
        <v>0</v>
      </c>
      <c r="AB91" s="40">
        <v>0</v>
      </c>
      <c r="AC91" s="40">
        <v>0</v>
      </c>
      <c r="AD91" s="40">
        <v>0</v>
      </c>
      <c r="AE91" s="40">
        <v>0</v>
      </c>
      <c r="AF91" s="40">
        <v>0</v>
      </c>
      <c r="AG91" s="40">
        <v>0</v>
      </c>
      <c r="AH91" s="40">
        <v>0.99178344947067054</v>
      </c>
      <c r="AI91" s="40">
        <v>2.2970186509836372</v>
      </c>
      <c r="AJ91" s="40">
        <v>0</v>
      </c>
      <c r="AK91" s="40">
        <v>1.5644101949874318</v>
      </c>
      <c r="AL91" s="40">
        <v>4.8532122954417396</v>
      </c>
      <c r="AM91" s="40">
        <v>2.225752743508945</v>
      </c>
      <c r="AN91" s="40">
        <v>0.54429536590013483</v>
      </c>
      <c r="AO91" s="40">
        <v>0</v>
      </c>
      <c r="AP91" s="40">
        <v>0</v>
      </c>
      <c r="AQ91" s="40">
        <v>2.7700481094090801</v>
      </c>
      <c r="AR91" s="40">
        <v>0.99178344947067054</v>
      </c>
      <c r="AS91" s="73">
        <v>2.792996909645443</v>
      </c>
      <c r="AT91" s="40">
        <v>2.225752743508945</v>
      </c>
      <c r="AU91" s="40">
        <v>0.64428359488768072</v>
      </c>
      <c r="AV91" s="40">
        <v>0</v>
      </c>
      <c r="AW91" s="40">
        <v>0</v>
      </c>
      <c r="AX91" s="40">
        <v>2.8700363383966256</v>
      </c>
      <c r="AY91" s="40">
        <v>2.2970186509836372</v>
      </c>
      <c r="AZ91" s="73">
        <v>1.2494614865959441</v>
      </c>
      <c r="BA91" s="40">
        <v>2.225752743508945</v>
      </c>
      <c r="BB91" s="40">
        <v>1.1885789607878157</v>
      </c>
      <c r="BC91" s="40">
        <v>0</v>
      </c>
      <c r="BD91" s="40">
        <v>0</v>
      </c>
      <c r="BE91" s="40">
        <v>3.4143317042967603</v>
      </c>
      <c r="BF91" s="40">
        <v>3.2888021004543075</v>
      </c>
      <c r="BG91" s="40">
        <v>35.83661313305096</v>
      </c>
      <c r="BH91" s="73">
        <v>1.0381687921645126</v>
      </c>
      <c r="BI91" s="40">
        <v>16.923039804278691</v>
      </c>
      <c r="BJ91" s="40">
        <v>39.194582327940118</v>
      </c>
      <c r="BK91" s="40">
        <v>0</v>
      </c>
      <c r="BL91" s="40">
        <v>26.693907842605732</v>
      </c>
      <c r="BM91" s="40">
        <v>82.811529974824552</v>
      </c>
      <c r="BN91" s="40">
        <v>2.225752743508945</v>
      </c>
      <c r="BO91" s="40">
        <v>0</v>
      </c>
      <c r="BP91" s="40">
        <v>1.1885789607878157</v>
      </c>
      <c r="BQ91" s="40">
        <v>0</v>
      </c>
      <c r="BR91" s="40">
        <v>0</v>
      </c>
      <c r="BS91" s="40">
        <v>0</v>
      </c>
      <c r="BT91" s="40">
        <v>0</v>
      </c>
      <c r="BU91" s="40">
        <v>0</v>
      </c>
      <c r="BV91" s="40">
        <v>0</v>
      </c>
      <c r="BW91" s="40">
        <v>0</v>
      </c>
      <c r="BX91" s="40">
        <v>4.088576692096459</v>
      </c>
      <c r="BY91" s="40">
        <v>0.7646356033452808</v>
      </c>
      <c r="BZ91" s="40">
        <v>0</v>
      </c>
      <c r="CA91" s="40">
        <v>0</v>
      </c>
      <c r="CB91" s="40">
        <v>3.4143317042967607</v>
      </c>
      <c r="CC91" s="40">
        <v>4.8532122954417396</v>
      </c>
      <c r="CD91" s="81">
        <v>0.70351995677246348</v>
      </c>
      <c r="CE91" s="40">
        <v>62.530520975656692</v>
      </c>
      <c r="CF91" s="40">
        <v>4.0966909304689068E-2</v>
      </c>
      <c r="CG91" s="40">
        <v>0</v>
      </c>
      <c r="CH91" s="40">
        <v>4.0966909304689068E-2</v>
      </c>
      <c r="CI91" s="40">
        <v>2.0483407488510971E-3</v>
      </c>
      <c r="CJ91" s="40">
        <v>0</v>
      </c>
      <c r="CK91" s="40">
        <v>2.0483407488510971E-3</v>
      </c>
      <c r="CL91" s="40"/>
      <c r="CM91" s="40">
        <v>0</v>
      </c>
      <c r="CN91" s="40"/>
      <c r="CO91" s="40">
        <v>0</v>
      </c>
      <c r="CP91" s="40">
        <v>0</v>
      </c>
      <c r="CQ91" s="40">
        <v>0</v>
      </c>
      <c r="CR91" s="40">
        <v>0</v>
      </c>
      <c r="CS91" s="40">
        <v>0</v>
      </c>
      <c r="CT91" s="40">
        <v>0</v>
      </c>
      <c r="CU91" s="40">
        <v>0</v>
      </c>
      <c r="CV91" s="40">
        <v>9999</v>
      </c>
      <c r="CW91" s="73">
        <v>9999</v>
      </c>
    </row>
    <row r="92" spans="1:101" s="20" customFormat="1">
      <c r="A92" s="20" t="s">
        <v>477</v>
      </c>
      <c r="C92" s="40">
        <v>20</v>
      </c>
      <c r="D92" s="40">
        <v>4</v>
      </c>
      <c r="E92" s="40">
        <v>0</v>
      </c>
      <c r="F92" s="40">
        <v>3.8231780167264038</v>
      </c>
      <c r="G92" s="40">
        <v>0</v>
      </c>
      <c r="H92" s="40">
        <v>0</v>
      </c>
      <c r="I92" s="40"/>
      <c r="J92" s="40"/>
      <c r="K92" s="40"/>
      <c r="L92" s="40">
        <v>4.3122963133707319</v>
      </c>
      <c r="M92" s="40">
        <v>1.5403925276420553E-3</v>
      </c>
      <c r="N92" s="40">
        <v>1.5292746651566715E-3</v>
      </c>
      <c r="O92" s="40">
        <v>0</v>
      </c>
      <c r="P92" s="40">
        <v>0</v>
      </c>
      <c r="Q92" s="40">
        <v>0</v>
      </c>
      <c r="R92" s="40">
        <v>0.76239276846708626</v>
      </c>
      <c r="S92" s="40">
        <v>1.7617737286419406</v>
      </c>
      <c r="T92" s="40">
        <v>0</v>
      </c>
      <c r="U92" s="40">
        <v>1.5644101949874318</v>
      </c>
      <c r="V92" s="40">
        <v>0.22939068100358423</v>
      </c>
      <c r="W92" s="40">
        <v>0.53524492234169652</v>
      </c>
      <c r="X92" s="40">
        <v>0</v>
      </c>
      <c r="Y92" s="40">
        <v>0</v>
      </c>
      <c r="Z92" s="40">
        <v>0</v>
      </c>
      <c r="AA92" s="40">
        <v>0</v>
      </c>
      <c r="AB92" s="40">
        <v>0</v>
      </c>
      <c r="AC92" s="40">
        <v>0</v>
      </c>
      <c r="AD92" s="40">
        <v>0</v>
      </c>
      <c r="AE92" s="40">
        <v>0</v>
      </c>
      <c r="AF92" s="40">
        <v>0</v>
      </c>
      <c r="AG92" s="40">
        <v>0</v>
      </c>
      <c r="AH92" s="40">
        <v>0.99178344947067054</v>
      </c>
      <c r="AI92" s="40">
        <v>2.2970186509836372</v>
      </c>
      <c r="AJ92" s="40">
        <v>0</v>
      </c>
      <c r="AK92" s="40">
        <v>1.5644101949874318</v>
      </c>
      <c r="AL92" s="40">
        <v>4.8532122954417396</v>
      </c>
      <c r="AM92" s="40">
        <v>2.225752743508945</v>
      </c>
      <c r="AN92" s="40">
        <v>0.54429536590013483</v>
      </c>
      <c r="AO92" s="40">
        <v>0</v>
      </c>
      <c r="AP92" s="40">
        <v>0</v>
      </c>
      <c r="AQ92" s="40">
        <v>2.7700481094090801</v>
      </c>
      <c r="AR92" s="40">
        <v>0.99178344947067054</v>
      </c>
      <c r="AS92" s="73">
        <v>2.792996909645443</v>
      </c>
      <c r="AT92" s="40">
        <v>2.225752743508945</v>
      </c>
      <c r="AU92" s="40">
        <v>0.64428359488768072</v>
      </c>
      <c r="AV92" s="40">
        <v>0</v>
      </c>
      <c r="AW92" s="40">
        <v>0</v>
      </c>
      <c r="AX92" s="40">
        <v>2.8700363383966256</v>
      </c>
      <c r="AY92" s="40">
        <v>2.2970186509836372</v>
      </c>
      <c r="AZ92" s="73">
        <v>1.2494614865959441</v>
      </c>
      <c r="BA92" s="40">
        <v>2.225752743508945</v>
      </c>
      <c r="BB92" s="40">
        <v>1.1885789607878157</v>
      </c>
      <c r="BC92" s="40">
        <v>0</v>
      </c>
      <c r="BD92" s="40">
        <v>0</v>
      </c>
      <c r="BE92" s="40">
        <v>3.4143317042967603</v>
      </c>
      <c r="BF92" s="40">
        <v>3.2888021004543075</v>
      </c>
      <c r="BG92" s="40">
        <v>35.83661313305096</v>
      </c>
      <c r="BH92" s="73">
        <v>1.0381687921645126</v>
      </c>
      <c r="BI92" s="40">
        <v>16.923039804278691</v>
      </c>
      <c r="BJ92" s="40">
        <v>39.194582327940118</v>
      </c>
      <c r="BK92" s="40">
        <v>0</v>
      </c>
      <c r="BL92" s="40">
        <v>26.693907842605732</v>
      </c>
      <c r="BM92" s="40">
        <v>82.811529974824552</v>
      </c>
      <c r="BN92" s="40">
        <v>2.225752743508945</v>
      </c>
      <c r="BO92" s="40">
        <v>0</v>
      </c>
      <c r="BP92" s="40">
        <v>1.1885789607878157</v>
      </c>
      <c r="BQ92" s="40">
        <v>0</v>
      </c>
      <c r="BR92" s="40">
        <v>0</v>
      </c>
      <c r="BS92" s="40">
        <v>0</v>
      </c>
      <c r="BT92" s="40">
        <v>0</v>
      </c>
      <c r="BU92" s="40">
        <v>0</v>
      </c>
      <c r="BV92" s="40">
        <v>0</v>
      </c>
      <c r="BW92" s="40">
        <v>0</v>
      </c>
      <c r="BX92" s="40">
        <v>4.088576692096459</v>
      </c>
      <c r="BY92" s="40">
        <v>0.7646356033452808</v>
      </c>
      <c r="BZ92" s="40">
        <v>0</v>
      </c>
      <c r="CA92" s="40">
        <v>0</v>
      </c>
      <c r="CB92" s="40">
        <v>3.4143317042967607</v>
      </c>
      <c r="CC92" s="40">
        <v>4.8532122954417396</v>
      </c>
      <c r="CD92" s="81">
        <v>0.70351995677246348</v>
      </c>
      <c r="CE92" s="40">
        <v>62.530520975656692</v>
      </c>
      <c r="CF92" s="40">
        <v>4.0966909304689068E-2</v>
      </c>
      <c r="CG92" s="40">
        <v>0</v>
      </c>
      <c r="CH92" s="40">
        <v>4.0966909304689068E-2</v>
      </c>
      <c r="CI92" s="40">
        <v>2.0483407488510971E-3</v>
      </c>
      <c r="CJ92" s="40">
        <v>0</v>
      </c>
      <c r="CK92" s="40">
        <v>2.0483407488510971E-3</v>
      </c>
      <c r="CL92" s="40"/>
      <c r="CM92" s="40">
        <v>0</v>
      </c>
      <c r="CN92" s="40"/>
      <c r="CO92" s="40">
        <v>0</v>
      </c>
      <c r="CP92" s="40">
        <v>0</v>
      </c>
      <c r="CQ92" s="40">
        <v>0</v>
      </c>
      <c r="CR92" s="40">
        <v>0</v>
      </c>
      <c r="CS92" s="40">
        <v>0</v>
      </c>
      <c r="CT92" s="40">
        <v>0</v>
      </c>
      <c r="CU92" s="40">
        <v>0</v>
      </c>
      <c r="CV92" s="40">
        <v>9999</v>
      </c>
      <c r="CW92" s="73">
        <v>9999</v>
      </c>
    </row>
    <row r="93" spans="1:101" s="20" customFormat="1">
      <c r="A93" s="20" t="s">
        <v>478</v>
      </c>
      <c r="C93" s="40">
        <v>20</v>
      </c>
      <c r="D93" s="40">
        <v>4</v>
      </c>
      <c r="E93" s="40">
        <v>0</v>
      </c>
      <c r="F93" s="40">
        <v>3.8231780167264038</v>
      </c>
      <c r="G93" s="40">
        <v>0</v>
      </c>
      <c r="H93" s="40">
        <v>0</v>
      </c>
      <c r="I93" s="40"/>
      <c r="J93" s="40"/>
      <c r="K93" s="40"/>
      <c r="L93" s="40">
        <v>4.3122963133707319</v>
      </c>
      <c r="M93" s="40">
        <v>1.5403925276420553E-3</v>
      </c>
      <c r="N93" s="40">
        <v>1.5292746651566715E-3</v>
      </c>
      <c r="O93" s="40">
        <v>0</v>
      </c>
      <c r="P93" s="40">
        <v>0</v>
      </c>
      <c r="Q93" s="40">
        <v>0</v>
      </c>
      <c r="R93" s="40">
        <v>0.76239276846708626</v>
      </c>
      <c r="S93" s="40">
        <v>1.7617737286419406</v>
      </c>
      <c r="T93" s="40">
        <v>0</v>
      </c>
      <c r="U93" s="40">
        <v>1.5644101949874318</v>
      </c>
      <c r="V93" s="40">
        <v>0.22939068100358423</v>
      </c>
      <c r="W93" s="40">
        <v>0.53524492234169652</v>
      </c>
      <c r="X93" s="40">
        <v>0</v>
      </c>
      <c r="Y93" s="40">
        <v>0</v>
      </c>
      <c r="Z93" s="40">
        <v>0</v>
      </c>
      <c r="AA93" s="40">
        <v>0</v>
      </c>
      <c r="AB93" s="40">
        <v>0</v>
      </c>
      <c r="AC93" s="40">
        <v>0</v>
      </c>
      <c r="AD93" s="40">
        <v>0</v>
      </c>
      <c r="AE93" s="40">
        <v>0</v>
      </c>
      <c r="AF93" s="40">
        <v>0</v>
      </c>
      <c r="AG93" s="40">
        <v>0</v>
      </c>
      <c r="AH93" s="40">
        <v>0.99178344947067054</v>
      </c>
      <c r="AI93" s="40">
        <v>2.2970186509836372</v>
      </c>
      <c r="AJ93" s="40">
        <v>0</v>
      </c>
      <c r="AK93" s="40">
        <v>1.5644101949874318</v>
      </c>
      <c r="AL93" s="40">
        <v>4.8532122954417396</v>
      </c>
      <c r="AM93" s="40">
        <v>2.225752743508945</v>
      </c>
      <c r="AN93" s="40">
        <v>0.54429536590013483</v>
      </c>
      <c r="AO93" s="40">
        <v>0</v>
      </c>
      <c r="AP93" s="40">
        <v>0</v>
      </c>
      <c r="AQ93" s="40">
        <v>2.7700481094090801</v>
      </c>
      <c r="AR93" s="40">
        <v>0.99178344947067054</v>
      </c>
      <c r="AS93" s="73">
        <v>2.792996909645443</v>
      </c>
      <c r="AT93" s="40">
        <v>2.225752743508945</v>
      </c>
      <c r="AU93" s="40">
        <v>0.64428359488768072</v>
      </c>
      <c r="AV93" s="40">
        <v>0</v>
      </c>
      <c r="AW93" s="40">
        <v>0</v>
      </c>
      <c r="AX93" s="40">
        <v>2.8700363383966256</v>
      </c>
      <c r="AY93" s="40">
        <v>2.2970186509836372</v>
      </c>
      <c r="AZ93" s="73">
        <v>1.2494614865959441</v>
      </c>
      <c r="BA93" s="40">
        <v>2.225752743508945</v>
      </c>
      <c r="BB93" s="40">
        <v>1.1885789607878157</v>
      </c>
      <c r="BC93" s="40">
        <v>0</v>
      </c>
      <c r="BD93" s="40">
        <v>0</v>
      </c>
      <c r="BE93" s="40">
        <v>3.4143317042967603</v>
      </c>
      <c r="BF93" s="40">
        <v>3.2888021004543075</v>
      </c>
      <c r="BG93" s="40">
        <v>35.83661313305096</v>
      </c>
      <c r="BH93" s="73">
        <v>1.0381687921645126</v>
      </c>
      <c r="BI93" s="40">
        <v>16.923039804278691</v>
      </c>
      <c r="BJ93" s="40">
        <v>39.194582327940118</v>
      </c>
      <c r="BK93" s="40">
        <v>0</v>
      </c>
      <c r="BL93" s="40">
        <v>26.693907842605732</v>
      </c>
      <c r="BM93" s="40">
        <v>82.811529974824552</v>
      </c>
      <c r="BN93" s="40">
        <v>2.225752743508945</v>
      </c>
      <c r="BO93" s="40">
        <v>0</v>
      </c>
      <c r="BP93" s="40">
        <v>1.1885789607878157</v>
      </c>
      <c r="BQ93" s="40">
        <v>0</v>
      </c>
      <c r="BR93" s="40">
        <v>0</v>
      </c>
      <c r="BS93" s="40">
        <v>0</v>
      </c>
      <c r="BT93" s="40">
        <v>0</v>
      </c>
      <c r="BU93" s="40">
        <v>0</v>
      </c>
      <c r="BV93" s="40">
        <v>0</v>
      </c>
      <c r="BW93" s="40">
        <v>0</v>
      </c>
      <c r="BX93" s="40">
        <v>4.088576692096459</v>
      </c>
      <c r="BY93" s="40">
        <v>0.7646356033452808</v>
      </c>
      <c r="BZ93" s="40">
        <v>0</v>
      </c>
      <c r="CA93" s="40">
        <v>0</v>
      </c>
      <c r="CB93" s="40">
        <v>3.4143317042967607</v>
      </c>
      <c r="CC93" s="40">
        <v>4.8532122954417396</v>
      </c>
      <c r="CD93" s="81">
        <v>0.70351995677246348</v>
      </c>
      <c r="CE93" s="40">
        <v>62.530520975656692</v>
      </c>
      <c r="CF93" s="40">
        <v>4.0966909304689068E-2</v>
      </c>
      <c r="CG93" s="40">
        <v>0</v>
      </c>
      <c r="CH93" s="40">
        <v>4.0966909304689068E-2</v>
      </c>
      <c r="CI93" s="40">
        <v>2.0483407488510971E-3</v>
      </c>
      <c r="CJ93" s="40">
        <v>0</v>
      </c>
      <c r="CK93" s="40">
        <v>2.0483407488510971E-3</v>
      </c>
      <c r="CL93" s="40"/>
      <c r="CM93" s="40">
        <v>0</v>
      </c>
      <c r="CN93" s="40"/>
      <c r="CO93" s="40">
        <v>0</v>
      </c>
      <c r="CP93" s="40">
        <v>0</v>
      </c>
      <c r="CQ93" s="40">
        <v>0</v>
      </c>
      <c r="CR93" s="40">
        <v>0</v>
      </c>
      <c r="CS93" s="40">
        <v>0</v>
      </c>
      <c r="CT93" s="40">
        <v>0</v>
      </c>
      <c r="CU93" s="40">
        <v>0</v>
      </c>
      <c r="CV93" s="40">
        <v>9999</v>
      </c>
      <c r="CW93" s="73">
        <v>9999</v>
      </c>
    </row>
    <row r="94" spans="1:101" s="20" customFormat="1">
      <c r="A94" s="20" t="s">
        <v>479</v>
      </c>
      <c r="C94" s="40">
        <v>20</v>
      </c>
      <c r="D94" s="40">
        <v>4</v>
      </c>
      <c r="E94" s="40">
        <v>0</v>
      </c>
      <c r="F94" s="40">
        <v>3.8231780167264038</v>
      </c>
      <c r="G94" s="40">
        <v>0</v>
      </c>
      <c r="H94" s="40">
        <v>0</v>
      </c>
      <c r="I94" s="40"/>
      <c r="J94" s="40"/>
      <c r="K94" s="40"/>
      <c r="L94" s="40">
        <v>4.3122963133707319</v>
      </c>
      <c r="M94" s="40">
        <v>1.5403925276420553E-3</v>
      </c>
      <c r="N94" s="40">
        <v>1.5292746651566715E-3</v>
      </c>
      <c r="O94" s="40">
        <v>0</v>
      </c>
      <c r="P94" s="40">
        <v>0</v>
      </c>
      <c r="Q94" s="40">
        <v>0</v>
      </c>
      <c r="R94" s="40">
        <v>0.76239276846708626</v>
      </c>
      <c r="S94" s="40">
        <v>1.7617737286419406</v>
      </c>
      <c r="T94" s="40">
        <v>0</v>
      </c>
      <c r="U94" s="40">
        <v>1.5644101949874318</v>
      </c>
      <c r="V94" s="40">
        <v>0.22939068100358423</v>
      </c>
      <c r="W94" s="40">
        <v>0.53524492234169652</v>
      </c>
      <c r="X94" s="40">
        <v>0</v>
      </c>
      <c r="Y94" s="40">
        <v>0</v>
      </c>
      <c r="Z94" s="40">
        <v>0</v>
      </c>
      <c r="AA94" s="40">
        <v>0</v>
      </c>
      <c r="AB94" s="40">
        <v>0</v>
      </c>
      <c r="AC94" s="40">
        <v>0</v>
      </c>
      <c r="AD94" s="40">
        <v>0</v>
      </c>
      <c r="AE94" s="40">
        <v>0</v>
      </c>
      <c r="AF94" s="40">
        <v>0</v>
      </c>
      <c r="AG94" s="40">
        <v>0</v>
      </c>
      <c r="AH94" s="40">
        <v>0.99178344947067054</v>
      </c>
      <c r="AI94" s="40">
        <v>2.2970186509836372</v>
      </c>
      <c r="AJ94" s="40">
        <v>0</v>
      </c>
      <c r="AK94" s="40">
        <v>1.5644101949874318</v>
      </c>
      <c r="AL94" s="40">
        <v>4.8532122954417396</v>
      </c>
      <c r="AM94" s="40">
        <v>2.225752743508945</v>
      </c>
      <c r="AN94" s="40">
        <v>0.54429536590013483</v>
      </c>
      <c r="AO94" s="40">
        <v>0</v>
      </c>
      <c r="AP94" s="40">
        <v>0</v>
      </c>
      <c r="AQ94" s="40">
        <v>2.7700481094090801</v>
      </c>
      <c r="AR94" s="40">
        <v>0.99178344947067054</v>
      </c>
      <c r="AS94" s="73">
        <v>2.792996909645443</v>
      </c>
      <c r="AT94" s="40">
        <v>2.225752743508945</v>
      </c>
      <c r="AU94" s="40">
        <v>0.64428359488768072</v>
      </c>
      <c r="AV94" s="40">
        <v>0</v>
      </c>
      <c r="AW94" s="40">
        <v>0</v>
      </c>
      <c r="AX94" s="40">
        <v>2.8700363383966256</v>
      </c>
      <c r="AY94" s="40">
        <v>2.2970186509836372</v>
      </c>
      <c r="AZ94" s="73">
        <v>1.2494614865959441</v>
      </c>
      <c r="BA94" s="40">
        <v>2.225752743508945</v>
      </c>
      <c r="BB94" s="40">
        <v>1.1885789607878157</v>
      </c>
      <c r="BC94" s="40">
        <v>0</v>
      </c>
      <c r="BD94" s="40">
        <v>0</v>
      </c>
      <c r="BE94" s="40">
        <v>3.4143317042967603</v>
      </c>
      <c r="BF94" s="40">
        <v>3.2888021004543075</v>
      </c>
      <c r="BG94" s="40">
        <v>35.83661313305096</v>
      </c>
      <c r="BH94" s="73">
        <v>1.0381687921645126</v>
      </c>
      <c r="BI94" s="40">
        <v>16.923039804278691</v>
      </c>
      <c r="BJ94" s="40">
        <v>39.194582327940118</v>
      </c>
      <c r="BK94" s="40">
        <v>0</v>
      </c>
      <c r="BL94" s="40">
        <v>26.693907842605732</v>
      </c>
      <c r="BM94" s="40">
        <v>82.811529974824552</v>
      </c>
      <c r="BN94" s="40">
        <v>2.225752743508945</v>
      </c>
      <c r="BO94" s="40">
        <v>0</v>
      </c>
      <c r="BP94" s="40">
        <v>1.1885789607878157</v>
      </c>
      <c r="BQ94" s="40">
        <v>0</v>
      </c>
      <c r="BR94" s="40">
        <v>0</v>
      </c>
      <c r="BS94" s="40">
        <v>0</v>
      </c>
      <c r="BT94" s="40">
        <v>0</v>
      </c>
      <c r="BU94" s="40">
        <v>0</v>
      </c>
      <c r="BV94" s="40">
        <v>0</v>
      </c>
      <c r="BW94" s="40">
        <v>0</v>
      </c>
      <c r="BX94" s="40">
        <v>4.088576692096459</v>
      </c>
      <c r="BY94" s="40">
        <v>0.7646356033452808</v>
      </c>
      <c r="BZ94" s="40">
        <v>0</v>
      </c>
      <c r="CA94" s="40">
        <v>0</v>
      </c>
      <c r="CB94" s="40">
        <v>3.4143317042967607</v>
      </c>
      <c r="CC94" s="40">
        <v>4.8532122954417396</v>
      </c>
      <c r="CD94" s="81">
        <v>0.70351995677246348</v>
      </c>
      <c r="CE94" s="40">
        <v>62.530520975656692</v>
      </c>
      <c r="CF94" s="40">
        <v>4.0966909304689068E-2</v>
      </c>
      <c r="CG94" s="40">
        <v>0</v>
      </c>
      <c r="CH94" s="40">
        <v>4.0966909304689068E-2</v>
      </c>
      <c r="CI94" s="40">
        <v>2.0483407488510971E-3</v>
      </c>
      <c r="CJ94" s="40">
        <v>0</v>
      </c>
      <c r="CK94" s="40">
        <v>2.0483407488510971E-3</v>
      </c>
      <c r="CL94" s="40"/>
      <c r="CM94" s="40">
        <v>0</v>
      </c>
      <c r="CN94" s="40"/>
      <c r="CO94" s="40">
        <v>0</v>
      </c>
      <c r="CP94" s="40">
        <v>0</v>
      </c>
      <c r="CQ94" s="40">
        <v>0</v>
      </c>
      <c r="CR94" s="40">
        <v>0</v>
      </c>
      <c r="CS94" s="40">
        <v>0</v>
      </c>
      <c r="CT94" s="40">
        <v>0</v>
      </c>
      <c r="CU94" s="40">
        <v>0</v>
      </c>
      <c r="CV94" s="40">
        <v>9999</v>
      </c>
      <c r="CW94" s="73">
        <v>9999</v>
      </c>
    </row>
    <row r="95" spans="1:101" s="20" customFormat="1">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row>
    <row r="96" spans="1:101" s="20" customFormat="1">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row>
    <row r="97" spans="1:101" s="20" customFormat="1" ht="13.5" thickBot="1">
      <c r="A97" s="51" t="s">
        <v>227</v>
      </c>
      <c r="B97" s="5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row>
    <row r="98" spans="1:101" s="20" customFormat="1" ht="13.5" thickBot="1">
      <c r="A98" s="74" t="s">
        <v>228</v>
      </c>
      <c r="B98" s="75"/>
      <c r="C98" s="76"/>
      <c r="D98" s="76"/>
      <c r="E98" s="76"/>
      <c r="F98" s="76"/>
      <c r="G98" s="76"/>
      <c r="H98" s="76"/>
      <c r="I98" s="76"/>
      <c r="J98" s="76"/>
      <c r="K98" s="76"/>
      <c r="L98" s="77"/>
      <c r="M98" s="78"/>
      <c r="N98" s="79" t="s">
        <v>366</v>
      </c>
      <c r="O98" s="76"/>
      <c r="P98" s="76"/>
      <c r="Q98" s="76"/>
      <c r="R98" s="76"/>
      <c r="S98" s="76"/>
      <c r="T98" s="76"/>
      <c r="U98" s="76"/>
      <c r="V98" s="76"/>
      <c r="W98" s="76"/>
      <c r="X98" s="76"/>
      <c r="Y98" s="77"/>
      <c r="Z98" s="78"/>
      <c r="AA98" s="79" t="s">
        <v>367</v>
      </c>
      <c r="AB98" s="76"/>
      <c r="AC98" s="76"/>
      <c r="AD98" s="76"/>
      <c r="AE98" s="76"/>
      <c r="AF98" s="76"/>
      <c r="AG98" s="76"/>
      <c r="AH98" s="76"/>
      <c r="AI98" s="76"/>
      <c r="AJ98" s="76"/>
      <c r="AK98" s="76"/>
      <c r="AL98" s="77"/>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row>
    <row r="99" spans="1:101" s="20" customFormat="1" ht="102">
      <c r="A99" s="69"/>
      <c r="B99" s="70" t="s">
        <v>229</v>
      </c>
      <c r="C99" s="71" t="s">
        <v>230</v>
      </c>
      <c r="D99" s="71" t="s">
        <v>231</v>
      </c>
      <c r="E99" s="71" t="s">
        <v>232</v>
      </c>
      <c r="F99" s="71" t="s">
        <v>233</v>
      </c>
      <c r="G99" s="71" t="s">
        <v>234</v>
      </c>
      <c r="H99" s="71" t="s">
        <v>235</v>
      </c>
      <c r="I99" s="71" t="s">
        <v>236</v>
      </c>
      <c r="J99" s="71" t="s">
        <v>237</v>
      </c>
      <c r="K99" s="71" t="s">
        <v>48</v>
      </c>
      <c r="L99" s="71" t="s">
        <v>210</v>
      </c>
      <c r="M99" s="71" t="s">
        <v>238</v>
      </c>
      <c r="N99" s="71" t="s">
        <v>239</v>
      </c>
      <c r="O99" s="71" t="s">
        <v>240</v>
      </c>
      <c r="P99" s="71" t="s">
        <v>241</v>
      </c>
      <c r="Q99" s="71" t="s">
        <v>242</v>
      </c>
      <c r="R99" s="71" t="s">
        <v>243</v>
      </c>
      <c r="S99" s="71" t="s">
        <v>244</v>
      </c>
      <c r="T99" s="71" t="s">
        <v>245</v>
      </c>
      <c r="U99" s="71" t="s">
        <v>246</v>
      </c>
      <c r="V99" s="71" t="s">
        <v>247</v>
      </c>
      <c r="W99" s="71" t="s">
        <v>248</v>
      </c>
      <c r="X99" s="71" t="s">
        <v>249</v>
      </c>
      <c r="Y99" s="71" t="s">
        <v>250</v>
      </c>
      <c r="Z99" s="71"/>
      <c r="AA99" s="71" t="s">
        <v>239</v>
      </c>
      <c r="AB99" s="71" t="s">
        <v>240</v>
      </c>
      <c r="AC99" s="71" t="s">
        <v>241</v>
      </c>
      <c r="AD99" s="71" t="s">
        <v>242</v>
      </c>
      <c r="AE99" s="71" t="s">
        <v>243</v>
      </c>
      <c r="AF99" s="71" t="s">
        <v>244</v>
      </c>
      <c r="AG99" s="71" t="s">
        <v>245</v>
      </c>
      <c r="AH99" s="71" t="s">
        <v>246</v>
      </c>
      <c r="AI99" s="71" t="s">
        <v>247</v>
      </c>
      <c r="AJ99" s="71" t="s">
        <v>248</v>
      </c>
      <c r="AK99" s="71" t="s">
        <v>249</v>
      </c>
      <c r="AL99" s="71" t="s">
        <v>250</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row>
    <row r="100" spans="1:101" s="20" customFormat="1">
      <c r="B100" s="41" t="s">
        <v>251</v>
      </c>
      <c r="C100" s="80">
        <v>0</v>
      </c>
      <c r="D100" s="80">
        <v>0</v>
      </c>
      <c r="E100" s="80">
        <v>0</v>
      </c>
      <c r="F100" s="80">
        <v>0</v>
      </c>
      <c r="G100" s="80">
        <v>0</v>
      </c>
      <c r="H100" s="80">
        <v>0</v>
      </c>
      <c r="I100" s="80">
        <v>0</v>
      </c>
      <c r="J100" s="80">
        <v>0</v>
      </c>
      <c r="K100" s="80">
        <v>0</v>
      </c>
      <c r="L100" s="81">
        <v>0</v>
      </c>
      <c r="M100" s="82">
        <v>0</v>
      </c>
      <c r="N100" s="82">
        <v>0</v>
      </c>
      <c r="O100" s="82">
        <v>0</v>
      </c>
      <c r="P100" s="82">
        <v>0</v>
      </c>
      <c r="Q100" s="82">
        <v>0</v>
      </c>
      <c r="R100" s="82">
        <v>0</v>
      </c>
      <c r="S100" s="82">
        <v>0</v>
      </c>
      <c r="T100" s="82">
        <v>0</v>
      </c>
      <c r="U100" s="82">
        <v>0</v>
      </c>
      <c r="V100" s="82">
        <v>0</v>
      </c>
      <c r="W100" s="82">
        <v>0</v>
      </c>
      <c r="X100" s="82">
        <v>0</v>
      </c>
      <c r="Y100" s="82">
        <v>0</v>
      </c>
      <c r="Z100" s="82"/>
      <c r="AA100" s="82">
        <v>0</v>
      </c>
      <c r="AB100" s="82">
        <v>0</v>
      </c>
      <c r="AC100" s="82">
        <v>0</v>
      </c>
      <c r="AD100" s="82">
        <v>0</v>
      </c>
      <c r="AE100" s="82">
        <v>0</v>
      </c>
      <c r="AF100" s="82">
        <v>0</v>
      </c>
      <c r="AG100" s="82">
        <v>0</v>
      </c>
      <c r="AH100" s="82">
        <v>0</v>
      </c>
      <c r="AI100" s="82">
        <v>0</v>
      </c>
      <c r="AJ100" s="82">
        <v>0</v>
      </c>
      <c r="AK100" s="82">
        <v>0</v>
      </c>
      <c r="AL100" s="82">
        <v>0</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row>
    <row r="101" spans="1:101" s="20" customFormat="1">
      <c r="B101" s="41" t="s">
        <v>252</v>
      </c>
      <c r="C101" s="80">
        <v>0</v>
      </c>
      <c r="D101" s="80">
        <v>0</v>
      </c>
      <c r="E101" s="80">
        <v>0</v>
      </c>
      <c r="F101" s="80">
        <v>0</v>
      </c>
      <c r="G101" s="80">
        <v>0</v>
      </c>
      <c r="H101" s="80">
        <v>0</v>
      </c>
      <c r="I101" s="80">
        <v>0</v>
      </c>
      <c r="J101" s="80">
        <v>0</v>
      </c>
      <c r="K101" s="80">
        <v>0</v>
      </c>
      <c r="L101" s="81">
        <v>0</v>
      </c>
      <c r="M101" s="82">
        <v>0</v>
      </c>
      <c r="N101" s="82">
        <v>0</v>
      </c>
      <c r="O101" s="82">
        <v>0</v>
      </c>
      <c r="P101" s="82">
        <v>0</v>
      </c>
      <c r="Q101" s="82">
        <v>0</v>
      </c>
      <c r="R101" s="82">
        <v>0</v>
      </c>
      <c r="S101" s="82">
        <v>0</v>
      </c>
      <c r="T101" s="82">
        <v>0</v>
      </c>
      <c r="U101" s="82">
        <v>0</v>
      </c>
      <c r="V101" s="82">
        <v>0</v>
      </c>
      <c r="W101" s="82">
        <v>0</v>
      </c>
      <c r="X101" s="82">
        <v>0</v>
      </c>
      <c r="Y101" s="82">
        <v>0</v>
      </c>
      <c r="Z101" s="82"/>
      <c r="AA101" s="82">
        <v>0</v>
      </c>
      <c r="AB101" s="82">
        <v>0</v>
      </c>
      <c r="AC101" s="82">
        <v>0</v>
      </c>
      <c r="AD101" s="82">
        <v>0</v>
      </c>
      <c r="AE101" s="82">
        <v>0</v>
      </c>
      <c r="AF101" s="82">
        <v>0</v>
      </c>
      <c r="AG101" s="82">
        <v>0</v>
      </c>
      <c r="AH101" s="82">
        <v>0</v>
      </c>
      <c r="AI101" s="82">
        <v>0</v>
      </c>
      <c r="AJ101" s="82">
        <v>0</v>
      </c>
      <c r="AK101" s="82">
        <v>0</v>
      </c>
      <c r="AL101" s="82">
        <v>0</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row>
    <row r="102" spans="1:101" s="20" customFormat="1">
      <c r="B102" s="41" t="s">
        <v>253</v>
      </c>
      <c r="C102" s="80"/>
      <c r="D102" s="80"/>
      <c r="E102" s="80"/>
      <c r="F102" s="80"/>
      <c r="G102" s="80"/>
      <c r="H102" s="80"/>
      <c r="I102" s="80"/>
      <c r="J102" s="80"/>
      <c r="K102" s="80"/>
      <c r="L102" s="81"/>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row>
    <row r="103" spans="1:101" s="20" customFormat="1">
      <c r="B103" s="20" t="s">
        <v>50</v>
      </c>
      <c r="C103" s="82">
        <v>0</v>
      </c>
      <c r="D103" s="82">
        <v>0</v>
      </c>
      <c r="E103" s="82">
        <v>0</v>
      </c>
      <c r="F103" s="82">
        <v>0</v>
      </c>
      <c r="G103" s="82">
        <v>0</v>
      </c>
      <c r="H103" s="82">
        <v>0</v>
      </c>
      <c r="I103" s="82">
        <v>0</v>
      </c>
      <c r="J103" s="82">
        <v>0</v>
      </c>
      <c r="K103" s="82">
        <v>0</v>
      </c>
      <c r="L103" s="81">
        <v>0</v>
      </c>
      <c r="M103" s="82">
        <v>0</v>
      </c>
      <c r="N103" s="82">
        <v>0</v>
      </c>
      <c r="O103" s="82">
        <v>0</v>
      </c>
      <c r="P103" s="82">
        <v>0</v>
      </c>
      <c r="Q103" s="82">
        <v>0</v>
      </c>
      <c r="R103" s="82">
        <v>0</v>
      </c>
      <c r="S103" s="82">
        <v>0</v>
      </c>
      <c r="T103" s="82">
        <v>0</v>
      </c>
      <c r="U103" s="82">
        <v>0</v>
      </c>
      <c r="V103" s="82">
        <v>0</v>
      </c>
      <c r="W103" s="82">
        <v>0</v>
      </c>
      <c r="X103" s="82">
        <v>0</v>
      </c>
      <c r="Y103" s="82">
        <v>0</v>
      </c>
      <c r="Z103" s="82"/>
      <c r="AA103" s="82">
        <v>0</v>
      </c>
      <c r="AB103" s="82">
        <v>0</v>
      </c>
      <c r="AC103" s="82">
        <v>0</v>
      </c>
      <c r="AD103" s="82">
        <v>0</v>
      </c>
      <c r="AE103" s="82">
        <v>0</v>
      </c>
      <c r="AF103" s="82">
        <v>0</v>
      </c>
      <c r="AG103" s="82">
        <v>0</v>
      </c>
      <c r="AH103" s="82">
        <v>0</v>
      </c>
      <c r="AI103" s="82">
        <v>0</v>
      </c>
      <c r="AJ103" s="82">
        <v>0</v>
      </c>
      <c r="AK103" s="82">
        <v>0</v>
      </c>
      <c r="AL103" s="82">
        <v>0</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row>
    <row r="104" spans="1:101" s="20" customFormat="1">
      <c r="B104" s="20" t="s">
        <v>51</v>
      </c>
      <c r="C104" s="82">
        <v>0</v>
      </c>
      <c r="D104" s="82">
        <v>0</v>
      </c>
      <c r="E104" s="82">
        <v>0</v>
      </c>
      <c r="F104" s="82">
        <v>0</v>
      </c>
      <c r="G104" s="82">
        <v>0</v>
      </c>
      <c r="H104" s="82">
        <v>0</v>
      </c>
      <c r="I104" s="82">
        <v>0</v>
      </c>
      <c r="J104" s="82">
        <v>0</v>
      </c>
      <c r="K104" s="82">
        <v>0</v>
      </c>
      <c r="L104" s="83">
        <v>0</v>
      </c>
      <c r="M104" s="82">
        <v>0</v>
      </c>
      <c r="N104" s="82">
        <v>0</v>
      </c>
      <c r="O104" s="82">
        <v>0</v>
      </c>
      <c r="P104" s="82">
        <v>0</v>
      </c>
      <c r="Q104" s="82">
        <v>0</v>
      </c>
      <c r="R104" s="82">
        <v>0</v>
      </c>
      <c r="S104" s="82">
        <v>0</v>
      </c>
      <c r="T104" s="82">
        <v>0</v>
      </c>
      <c r="U104" s="82">
        <v>0</v>
      </c>
      <c r="V104" s="82">
        <v>0</v>
      </c>
      <c r="W104" s="82">
        <v>0</v>
      </c>
      <c r="X104" s="82">
        <v>0</v>
      </c>
      <c r="Y104" s="82">
        <v>0</v>
      </c>
      <c r="Z104" s="82"/>
      <c r="AA104" s="82">
        <v>0</v>
      </c>
      <c r="AB104" s="82">
        <v>0</v>
      </c>
      <c r="AC104" s="82">
        <v>0</v>
      </c>
      <c r="AD104" s="82">
        <v>0</v>
      </c>
      <c r="AE104" s="82">
        <v>0</v>
      </c>
      <c r="AF104" s="82">
        <v>0</v>
      </c>
      <c r="AG104" s="82">
        <v>0</v>
      </c>
      <c r="AH104" s="82">
        <v>0</v>
      </c>
      <c r="AI104" s="82">
        <v>0</v>
      </c>
      <c r="AJ104" s="82">
        <v>0</v>
      </c>
      <c r="AK104" s="82">
        <v>0</v>
      </c>
      <c r="AL104" s="82">
        <v>0</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row>
    <row r="105" spans="1:101" s="20" customFormat="1">
      <c r="B105" s="20" t="s">
        <v>52</v>
      </c>
      <c r="C105" s="82">
        <v>0</v>
      </c>
      <c r="D105" s="82">
        <v>0</v>
      </c>
      <c r="E105" s="82">
        <v>0</v>
      </c>
      <c r="F105" s="82">
        <v>0</v>
      </c>
      <c r="G105" s="82">
        <v>0</v>
      </c>
      <c r="H105" s="82">
        <v>0</v>
      </c>
      <c r="I105" s="82">
        <v>0</v>
      </c>
      <c r="J105" s="82">
        <v>0</v>
      </c>
      <c r="K105" s="82">
        <v>0</v>
      </c>
      <c r="L105" s="83">
        <v>0</v>
      </c>
      <c r="M105" s="82">
        <v>0</v>
      </c>
      <c r="N105" s="82">
        <v>0</v>
      </c>
      <c r="O105" s="82">
        <v>0</v>
      </c>
      <c r="P105" s="82">
        <v>0</v>
      </c>
      <c r="Q105" s="82">
        <v>0</v>
      </c>
      <c r="R105" s="82">
        <v>0</v>
      </c>
      <c r="S105" s="82">
        <v>0</v>
      </c>
      <c r="T105" s="82">
        <v>0</v>
      </c>
      <c r="U105" s="82">
        <v>0</v>
      </c>
      <c r="V105" s="82">
        <v>0</v>
      </c>
      <c r="W105" s="82">
        <v>0</v>
      </c>
      <c r="X105" s="82">
        <v>0</v>
      </c>
      <c r="Y105" s="82">
        <v>0</v>
      </c>
      <c r="Z105" s="82"/>
      <c r="AA105" s="82">
        <v>0</v>
      </c>
      <c r="AB105" s="82">
        <v>0</v>
      </c>
      <c r="AC105" s="82">
        <v>0</v>
      </c>
      <c r="AD105" s="82">
        <v>0</v>
      </c>
      <c r="AE105" s="82">
        <v>0</v>
      </c>
      <c r="AF105" s="82">
        <v>0</v>
      </c>
      <c r="AG105" s="82">
        <v>0</v>
      </c>
      <c r="AH105" s="82">
        <v>0</v>
      </c>
      <c r="AI105" s="82">
        <v>0</v>
      </c>
      <c r="AJ105" s="82">
        <v>0</v>
      </c>
      <c r="AK105" s="82">
        <v>0</v>
      </c>
      <c r="AL105" s="82">
        <v>0</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row>
    <row r="106" spans="1:101" s="20" customFormat="1">
      <c r="B106" s="20" t="s">
        <v>53</v>
      </c>
      <c r="C106" s="82">
        <v>0</v>
      </c>
      <c r="D106" s="82">
        <v>0</v>
      </c>
      <c r="E106" s="82">
        <v>0</v>
      </c>
      <c r="F106" s="82">
        <v>0</v>
      </c>
      <c r="G106" s="82">
        <v>0</v>
      </c>
      <c r="H106" s="82">
        <v>0</v>
      </c>
      <c r="I106" s="82">
        <v>0</v>
      </c>
      <c r="J106" s="82">
        <v>0</v>
      </c>
      <c r="K106" s="82">
        <v>0</v>
      </c>
      <c r="L106" s="83">
        <v>0</v>
      </c>
      <c r="M106" s="82">
        <v>0</v>
      </c>
      <c r="N106" s="82">
        <v>0</v>
      </c>
      <c r="O106" s="82">
        <v>0</v>
      </c>
      <c r="P106" s="82">
        <v>0</v>
      </c>
      <c r="Q106" s="82">
        <v>0</v>
      </c>
      <c r="R106" s="82">
        <v>0</v>
      </c>
      <c r="S106" s="82">
        <v>0</v>
      </c>
      <c r="T106" s="82">
        <v>0</v>
      </c>
      <c r="U106" s="82">
        <v>0</v>
      </c>
      <c r="V106" s="82">
        <v>0</v>
      </c>
      <c r="W106" s="82">
        <v>0</v>
      </c>
      <c r="X106" s="82">
        <v>0</v>
      </c>
      <c r="Y106" s="82">
        <v>0</v>
      </c>
      <c r="Z106" s="82"/>
      <c r="AA106" s="82">
        <v>0</v>
      </c>
      <c r="AB106" s="82">
        <v>0</v>
      </c>
      <c r="AC106" s="82">
        <v>0</v>
      </c>
      <c r="AD106" s="82">
        <v>0</v>
      </c>
      <c r="AE106" s="82">
        <v>0</v>
      </c>
      <c r="AF106" s="82">
        <v>0</v>
      </c>
      <c r="AG106" s="82">
        <v>0</v>
      </c>
      <c r="AH106" s="82">
        <v>0</v>
      </c>
      <c r="AI106" s="82">
        <v>0</v>
      </c>
      <c r="AJ106" s="82">
        <v>0</v>
      </c>
      <c r="AK106" s="82">
        <v>0</v>
      </c>
      <c r="AL106" s="82">
        <v>0</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row>
    <row r="107" spans="1:101" s="20" customFormat="1">
      <c r="B107" s="20" t="s">
        <v>54</v>
      </c>
      <c r="C107" s="82">
        <v>0</v>
      </c>
      <c r="D107" s="82">
        <v>0</v>
      </c>
      <c r="E107" s="82">
        <v>0</v>
      </c>
      <c r="F107" s="82">
        <v>0</v>
      </c>
      <c r="G107" s="82">
        <v>0</v>
      </c>
      <c r="H107" s="82">
        <v>0</v>
      </c>
      <c r="I107" s="82">
        <v>0</v>
      </c>
      <c r="J107" s="82">
        <v>0</v>
      </c>
      <c r="K107" s="82">
        <v>0</v>
      </c>
      <c r="L107" s="83">
        <v>0</v>
      </c>
      <c r="M107" s="82">
        <v>0</v>
      </c>
      <c r="N107" s="82">
        <v>0</v>
      </c>
      <c r="O107" s="82">
        <v>0</v>
      </c>
      <c r="P107" s="82">
        <v>0</v>
      </c>
      <c r="Q107" s="82">
        <v>0</v>
      </c>
      <c r="R107" s="82">
        <v>0</v>
      </c>
      <c r="S107" s="82">
        <v>0</v>
      </c>
      <c r="T107" s="82">
        <v>0</v>
      </c>
      <c r="U107" s="82">
        <v>0</v>
      </c>
      <c r="V107" s="82">
        <v>0</v>
      </c>
      <c r="W107" s="82">
        <v>0</v>
      </c>
      <c r="X107" s="82">
        <v>0</v>
      </c>
      <c r="Y107" s="82">
        <v>0</v>
      </c>
      <c r="Z107" s="82"/>
      <c r="AA107" s="82">
        <v>0</v>
      </c>
      <c r="AB107" s="82">
        <v>0</v>
      </c>
      <c r="AC107" s="82">
        <v>0</v>
      </c>
      <c r="AD107" s="82">
        <v>0</v>
      </c>
      <c r="AE107" s="82">
        <v>0</v>
      </c>
      <c r="AF107" s="82">
        <v>0</v>
      </c>
      <c r="AG107" s="82">
        <v>0</v>
      </c>
      <c r="AH107" s="82">
        <v>0</v>
      </c>
      <c r="AI107" s="82">
        <v>0</v>
      </c>
      <c r="AJ107" s="82">
        <v>0</v>
      </c>
      <c r="AK107" s="82">
        <v>0</v>
      </c>
      <c r="AL107" s="82">
        <v>0</v>
      </c>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row>
    <row r="108" spans="1:101" s="20" customFormat="1">
      <c r="B108" s="20" t="s">
        <v>55</v>
      </c>
      <c r="C108" s="82">
        <v>0</v>
      </c>
      <c r="D108" s="82">
        <v>0</v>
      </c>
      <c r="E108" s="82">
        <v>0</v>
      </c>
      <c r="F108" s="82">
        <v>0</v>
      </c>
      <c r="G108" s="82">
        <v>0</v>
      </c>
      <c r="H108" s="82">
        <v>0</v>
      </c>
      <c r="I108" s="82">
        <v>0</v>
      </c>
      <c r="J108" s="82">
        <v>0</v>
      </c>
      <c r="K108" s="82">
        <v>0</v>
      </c>
      <c r="L108" s="83">
        <v>0</v>
      </c>
      <c r="M108" s="82">
        <v>0</v>
      </c>
      <c r="N108" s="82">
        <v>0</v>
      </c>
      <c r="O108" s="82">
        <v>0</v>
      </c>
      <c r="P108" s="82">
        <v>0</v>
      </c>
      <c r="Q108" s="82">
        <v>0</v>
      </c>
      <c r="R108" s="82">
        <v>0</v>
      </c>
      <c r="S108" s="82">
        <v>0</v>
      </c>
      <c r="T108" s="82">
        <v>0</v>
      </c>
      <c r="U108" s="82">
        <v>0</v>
      </c>
      <c r="V108" s="82">
        <v>0</v>
      </c>
      <c r="W108" s="82">
        <v>0</v>
      </c>
      <c r="X108" s="82">
        <v>0</v>
      </c>
      <c r="Y108" s="82">
        <v>0</v>
      </c>
      <c r="Z108" s="82"/>
      <c r="AA108" s="82">
        <v>0</v>
      </c>
      <c r="AB108" s="82">
        <v>0</v>
      </c>
      <c r="AC108" s="82">
        <v>0</v>
      </c>
      <c r="AD108" s="82">
        <v>0</v>
      </c>
      <c r="AE108" s="82">
        <v>0</v>
      </c>
      <c r="AF108" s="82">
        <v>0</v>
      </c>
      <c r="AG108" s="82">
        <v>0</v>
      </c>
      <c r="AH108" s="82">
        <v>0</v>
      </c>
      <c r="AI108" s="82">
        <v>0</v>
      </c>
      <c r="AJ108" s="82">
        <v>0</v>
      </c>
      <c r="AK108" s="82">
        <v>0</v>
      </c>
      <c r="AL108" s="82">
        <v>0</v>
      </c>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c r="B109" s="20" t="s">
        <v>56</v>
      </c>
      <c r="C109" s="82">
        <v>0</v>
      </c>
      <c r="D109" s="82">
        <v>0</v>
      </c>
      <c r="E109" s="82">
        <v>0</v>
      </c>
      <c r="F109" s="82">
        <v>0</v>
      </c>
      <c r="G109" s="82">
        <v>0</v>
      </c>
      <c r="H109" s="82">
        <v>0</v>
      </c>
      <c r="I109" s="82">
        <v>0</v>
      </c>
      <c r="J109" s="82">
        <v>0</v>
      </c>
      <c r="K109" s="82">
        <v>0</v>
      </c>
      <c r="L109" s="83">
        <v>0</v>
      </c>
      <c r="M109" s="82">
        <v>0</v>
      </c>
      <c r="N109" s="82">
        <v>0</v>
      </c>
      <c r="O109" s="82">
        <v>0</v>
      </c>
      <c r="P109" s="82">
        <v>0</v>
      </c>
      <c r="Q109" s="82">
        <v>0</v>
      </c>
      <c r="R109" s="82">
        <v>0</v>
      </c>
      <c r="S109" s="82">
        <v>0</v>
      </c>
      <c r="T109" s="82">
        <v>0</v>
      </c>
      <c r="U109" s="82">
        <v>0</v>
      </c>
      <c r="V109" s="82">
        <v>0</v>
      </c>
      <c r="W109" s="82">
        <v>0</v>
      </c>
      <c r="X109" s="82">
        <v>0</v>
      </c>
      <c r="Y109" s="82">
        <v>0</v>
      </c>
      <c r="Z109" s="82"/>
      <c r="AA109" s="82">
        <v>0</v>
      </c>
      <c r="AB109" s="82">
        <v>0</v>
      </c>
      <c r="AC109" s="82">
        <v>0</v>
      </c>
      <c r="AD109" s="82">
        <v>0</v>
      </c>
      <c r="AE109" s="82">
        <v>0</v>
      </c>
      <c r="AF109" s="82">
        <v>0</v>
      </c>
      <c r="AG109" s="82">
        <v>0</v>
      </c>
      <c r="AH109" s="82">
        <v>0</v>
      </c>
      <c r="AI109" s="82">
        <v>0</v>
      </c>
      <c r="AJ109" s="82">
        <v>0</v>
      </c>
      <c r="AK109" s="82">
        <v>0</v>
      </c>
      <c r="AL109" s="82">
        <v>0</v>
      </c>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c r="B110" s="20" t="s">
        <v>57</v>
      </c>
      <c r="C110" s="40">
        <v>77.621333640673171</v>
      </c>
      <c r="D110" s="40">
        <v>68.81720430107525</v>
      </c>
      <c r="E110" s="40">
        <v>13.763440860215058</v>
      </c>
      <c r="F110" s="40">
        <v>82.580645161290306</v>
      </c>
      <c r="G110" s="40">
        <v>87.357821317951277</v>
      </c>
      <c r="H110" s="40">
        <v>61.45797067734172</v>
      </c>
      <c r="I110" s="40">
        <v>9319.6859379112993</v>
      </c>
      <c r="J110" s="40">
        <v>35.83661313305096</v>
      </c>
      <c r="K110" s="40">
        <v>62.530520975656692</v>
      </c>
      <c r="L110" s="81">
        <v>0.70351995677246326</v>
      </c>
      <c r="M110" s="40">
        <v>0.73740436748440308</v>
      </c>
      <c r="N110" s="45">
        <v>9.5324252721833744</v>
      </c>
      <c r="O110" s="45">
        <v>6.2625127615249854</v>
      </c>
      <c r="P110" s="45">
        <v>4.6391680717746411</v>
      </c>
      <c r="Q110" s="45">
        <v>3.2089902696707031</v>
      </c>
      <c r="R110" s="45">
        <v>1.5774204386283761</v>
      </c>
      <c r="S110" s="45">
        <v>1.05471897708095</v>
      </c>
      <c r="T110" s="45">
        <v>0.85135685725913013</v>
      </c>
      <c r="U110" s="45">
        <v>0.8744855902830645</v>
      </c>
      <c r="V110" s="45">
        <v>0.84143964402958782</v>
      </c>
      <c r="W110" s="45">
        <v>1.504425885956082</v>
      </c>
      <c r="X110" s="45">
        <v>3.3722992354395536</v>
      </c>
      <c r="Y110" s="45">
        <v>8.7032943075137403</v>
      </c>
      <c r="Z110" s="45"/>
      <c r="AA110" s="45">
        <v>7.4682750686929795</v>
      </c>
      <c r="AB110" s="45">
        <v>4.7219348340180138</v>
      </c>
      <c r="AC110" s="45">
        <v>4.0858091025630818</v>
      </c>
      <c r="AD110" s="45">
        <v>3.7920384841413659</v>
      </c>
      <c r="AE110" s="45">
        <v>1.975820343508544</v>
      </c>
      <c r="AF110" s="45">
        <v>0.87993547928349392</v>
      </c>
      <c r="AG110" s="45">
        <v>0.72368296094009166</v>
      </c>
      <c r="AH110" s="45">
        <v>0.60424185327746582</v>
      </c>
      <c r="AI110" s="45">
        <v>0.73068105202116307</v>
      </c>
      <c r="AJ110" s="45">
        <v>1.067252023943158</v>
      </c>
      <c r="AK110" s="45">
        <v>2.6065684283660384</v>
      </c>
      <c r="AL110" s="45">
        <v>6.5425566985735726</v>
      </c>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c r="B111" s="20" t="s">
        <v>58</v>
      </c>
      <c r="C111" s="82">
        <v>0</v>
      </c>
      <c r="D111" s="82">
        <v>0</v>
      </c>
      <c r="E111" s="82">
        <v>0</v>
      </c>
      <c r="F111" s="82">
        <v>0</v>
      </c>
      <c r="G111" s="82">
        <v>0</v>
      </c>
      <c r="H111" s="82">
        <v>0</v>
      </c>
      <c r="I111" s="82">
        <v>0</v>
      </c>
      <c r="J111" s="82">
        <v>0</v>
      </c>
      <c r="K111" s="82">
        <v>0</v>
      </c>
      <c r="L111" s="83">
        <v>0</v>
      </c>
      <c r="M111" s="82">
        <v>0</v>
      </c>
      <c r="N111" s="82">
        <v>0</v>
      </c>
      <c r="O111" s="82">
        <v>0</v>
      </c>
      <c r="P111" s="82">
        <v>0</v>
      </c>
      <c r="Q111" s="82">
        <v>0</v>
      </c>
      <c r="R111" s="82">
        <v>0</v>
      </c>
      <c r="S111" s="82">
        <v>0</v>
      </c>
      <c r="T111" s="82">
        <v>0</v>
      </c>
      <c r="U111" s="82">
        <v>0</v>
      </c>
      <c r="V111" s="82">
        <v>0</v>
      </c>
      <c r="W111" s="82">
        <v>0</v>
      </c>
      <c r="X111" s="82">
        <v>0</v>
      </c>
      <c r="Y111" s="82">
        <v>0</v>
      </c>
      <c r="Z111" s="82"/>
      <c r="AA111" s="82">
        <v>0</v>
      </c>
      <c r="AB111" s="82">
        <v>0</v>
      </c>
      <c r="AC111" s="82">
        <v>0</v>
      </c>
      <c r="AD111" s="82">
        <v>0</v>
      </c>
      <c r="AE111" s="82">
        <v>0</v>
      </c>
      <c r="AF111" s="82">
        <v>0</v>
      </c>
      <c r="AG111" s="82">
        <v>0</v>
      </c>
      <c r="AH111" s="82">
        <v>0</v>
      </c>
      <c r="AI111" s="82">
        <v>0</v>
      </c>
      <c r="AJ111" s="82">
        <v>0</v>
      </c>
      <c r="AK111" s="82">
        <v>0</v>
      </c>
      <c r="AL111" s="82">
        <v>0</v>
      </c>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row>
    <row r="112" spans="1:101" s="20" customFormat="1">
      <c r="B112" s="20" t="s">
        <v>59</v>
      </c>
      <c r="C112" s="82">
        <v>0</v>
      </c>
      <c r="D112" s="82">
        <v>0</v>
      </c>
      <c r="E112" s="82">
        <v>0</v>
      </c>
      <c r="F112" s="82">
        <v>0</v>
      </c>
      <c r="G112" s="82">
        <v>0</v>
      </c>
      <c r="H112" s="82">
        <v>0</v>
      </c>
      <c r="I112" s="82">
        <v>0</v>
      </c>
      <c r="J112" s="82">
        <v>0</v>
      </c>
      <c r="K112" s="82">
        <v>0</v>
      </c>
      <c r="L112" s="83">
        <v>0</v>
      </c>
      <c r="M112" s="82">
        <v>0</v>
      </c>
      <c r="N112" s="82">
        <v>0</v>
      </c>
      <c r="O112" s="82">
        <v>0</v>
      </c>
      <c r="P112" s="82">
        <v>0</v>
      </c>
      <c r="Q112" s="82">
        <v>0</v>
      </c>
      <c r="R112" s="82">
        <v>0</v>
      </c>
      <c r="S112" s="82">
        <v>0</v>
      </c>
      <c r="T112" s="82">
        <v>0</v>
      </c>
      <c r="U112" s="82">
        <v>0</v>
      </c>
      <c r="V112" s="82">
        <v>0</v>
      </c>
      <c r="W112" s="82">
        <v>0</v>
      </c>
      <c r="X112" s="82">
        <v>0</v>
      </c>
      <c r="Y112" s="82">
        <v>0</v>
      </c>
      <c r="Z112" s="82"/>
      <c r="AA112" s="82">
        <v>0</v>
      </c>
      <c r="AB112" s="82">
        <v>0</v>
      </c>
      <c r="AC112" s="82">
        <v>0</v>
      </c>
      <c r="AD112" s="82">
        <v>0</v>
      </c>
      <c r="AE112" s="82">
        <v>0</v>
      </c>
      <c r="AF112" s="82">
        <v>0</v>
      </c>
      <c r="AG112" s="82">
        <v>0</v>
      </c>
      <c r="AH112" s="82">
        <v>0</v>
      </c>
      <c r="AI112" s="82">
        <v>0</v>
      </c>
      <c r="AJ112" s="82">
        <v>0</v>
      </c>
      <c r="AK112" s="82">
        <v>0</v>
      </c>
      <c r="AL112" s="82">
        <v>0</v>
      </c>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row>
    <row r="113" spans="1:101" s="20" customFormat="1">
      <c r="B113" s="20" t="s">
        <v>60</v>
      </c>
      <c r="C113" s="82">
        <v>0</v>
      </c>
      <c r="D113" s="82">
        <v>0</v>
      </c>
      <c r="E113" s="82">
        <v>0</v>
      </c>
      <c r="F113" s="82">
        <v>0</v>
      </c>
      <c r="G113" s="82">
        <v>0</v>
      </c>
      <c r="H113" s="82">
        <v>0</v>
      </c>
      <c r="I113" s="82">
        <v>0</v>
      </c>
      <c r="J113" s="82">
        <v>0</v>
      </c>
      <c r="K113" s="82">
        <v>0</v>
      </c>
      <c r="L113" s="83">
        <v>0</v>
      </c>
      <c r="M113" s="82">
        <v>0</v>
      </c>
      <c r="N113" s="82">
        <v>0</v>
      </c>
      <c r="O113" s="82">
        <v>0</v>
      </c>
      <c r="P113" s="82">
        <v>0</v>
      </c>
      <c r="Q113" s="82">
        <v>0</v>
      </c>
      <c r="R113" s="82">
        <v>0</v>
      </c>
      <c r="S113" s="82">
        <v>0</v>
      </c>
      <c r="T113" s="82">
        <v>0</v>
      </c>
      <c r="U113" s="82">
        <v>0</v>
      </c>
      <c r="V113" s="82">
        <v>0</v>
      </c>
      <c r="W113" s="82">
        <v>0</v>
      </c>
      <c r="X113" s="82">
        <v>0</v>
      </c>
      <c r="Y113" s="82">
        <v>0</v>
      </c>
      <c r="Z113" s="82"/>
      <c r="AA113" s="82">
        <v>0</v>
      </c>
      <c r="AB113" s="82">
        <v>0</v>
      </c>
      <c r="AC113" s="82">
        <v>0</v>
      </c>
      <c r="AD113" s="82">
        <v>0</v>
      </c>
      <c r="AE113" s="82">
        <v>0</v>
      </c>
      <c r="AF113" s="82">
        <v>0</v>
      </c>
      <c r="AG113" s="82">
        <v>0</v>
      </c>
      <c r="AH113" s="82">
        <v>0</v>
      </c>
      <c r="AI113" s="82">
        <v>0</v>
      </c>
      <c r="AJ113" s="82">
        <v>0</v>
      </c>
      <c r="AK113" s="82">
        <v>0</v>
      </c>
      <c r="AL113" s="82">
        <v>0</v>
      </c>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row>
    <row r="114" spans="1:101" s="20" customFormat="1">
      <c r="B114" s="20" t="s">
        <v>61</v>
      </c>
      <c r="C114" s="82">
        <v>0</v>
      </c>
      <c r="D114" s="82">
        <v>0</v>
      </c>
      <c r="E114" s="82">
        <v>0</v>
      </c>
      <c r="F114" s="82">
        <v>0</v>
      </c>
      <c r="G114" s="82">
        <v>0</v>
      </c>
      <c r="H114" s="82">
        <v>0</v>
      </c>
      <c r="I114" s="82">
        <v>0</v>
      </c>
      <c r="J114" s="82">
        <v>0</v>
      </c>
      <c r="K114" s="82">
        <v>0</v>
      </c>
      <c r="L114" s="83">
        <v>0</v>
      </c>
      <c r="M114" s="82">
        <v>0</v>
      </c>
      <c r="N114" s="82">
        <v>0</v>
      </c>
      <c r="O114" s="82">
        <v>0</v>
      </c>
      <c r="P114" s="82">
        <v>0</v>
      </c>
      <c r="Q114" s="82">
        <v>0</v>
      </c>
      <c r="R114" s="82">
        <v>0</v>
      </c>
      <c r="S114" s="82">
        <v>0</v>
      </c>
      <c r="T114" s="82">
        <v>0</v>
      </c>
      <c r="U114" s="82">
        <v>0</v>
      </c>
      <c r="V114" s="82">
        <v>0</v>
      </c>
      <c r="W114" s="82">
        <v>0</v>
      </c>
      <c r="X114" s="82">
        <v>0</v>
      </c>
      <c r="Y114" s="82">
        <v>0</v>
      </c>
      <c r="Z114" s="82"/>
      <c r="AA114" s="82">
        <v>0</v>
      </c>
      <c r="AB114" s="82">
        <v>0</v>
      </c>
      <c r="AC114" s="82">
        <v>0</v>
      </c>
      <c r="AD114" s="82">
        <v>0</v>
      </c>
      <c r="AE114" s="82">
        <v>0</v>
      </c>
      <c r="AF114" s="82">
        <v>0</v>
      </c>
      <c r="AG114" s="82">
        <v>0</v>
      </c>
      <c r="AH114" s="82">
        <v>0</v>
      </c>
      <c r="AI114" s="82">
        <v>0</v>
      </c>
      <c r="AJ114" s="82">
        <v>0</v>
      </c>
      <c r="AK114" s="82">
        <v>0</v>
      </c>
      <c r="AL114" s="82">
        <v>0</v>
      </c>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row>
    <row r="115" spans="1:101" s="20" customFormat="1">
      <c r="B115" s="20" t="s">
        <v>62</v>
      </c>
      <c r="C115" s="82">
        <v>0</v>
      </c>
      <c r="D115" s="82">
        <v>0</v>
      </c>
      <c r="E115" s="82">
        <v>0</v>
      </c>
      <c r="F115" s="82">
        <v>0</v>
      </c>
      <c r="G115" s="82">
        <v>0</v>
      </c>
      <c r="H115" s="82">
        <v>0</v>
      </c>
      <c r="I115" s="82">
        <v>0</v>
      </c>
      <c r="J115" s="82">
        <v>0</v>
      </c>
      <c r="K115" s="82">
        <v>0</v>
      </c>
      <c r="L115" s="83">
        <v>0</v>
      </c>
      <c r="M115" s="82">
        <v>0</v>
      </c>
      <c r="N115" s="82">
        <v>0</v>
      </c>
      <c r="O115" s="82">
        <v>0</v>
      </c>
      <c r="P115" s="82">
        <v>0</v>
      </c>
      <c r="Q115" s="82">
        <v>0</v>
      </c>
      <c r="R115" s="82">
        <v>0</v>
      </c>
      <c r="S115" s="82">
        <v>0</v>
      </c>
      <c r="T115" s="82">
        <v>0</v>
      </c>
      <c r="U115" s="82">
        <v>0</v>
      </c>
      <c r="V115" s="82">
        <v>0</v>
      </c>
      <c r="W115" s="82">
        <v>0</v>
      </c>
      <c r="X115" s="82">
        <v>0</v>
      </c>
      <c r="Y115" s="82">
        <v>0</v>
      </c>
      <c r="Z115" s="82"/>
      <c r="AA115" s="82">
        <v>0</v>
      </c>
      <c r="AB115" s="82">
        <v>0</v>
      </c>
      <c r="AC115" s="82">
        <v>0</v>
      </c>
      <c r="AD115" s="82">
        <v>0</v>
      </c>
      <c r="AE115" s="82">
        <v>0</v>
      </c>
      <c r="AF115" s="82">
        <v>0</v>
      </c>
      <c r="AG115" s="82">
        <v>0</v>
      </c>
      <c r="AH115" s="82">
        <v>0</v>
      </c>
      <c r="AI115" s="82">
        <v>0</v>
      </c>
      <c r="AJ115" s="82">
        <v>0</v>
      </c>
      <c r="AK115" s="82">
        <v>0</v>
      </c>
      <c r="AL115" s="82">
        <v>0</v>
      </c>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row>
    <row r="116" spans="1:101" s="20" customFormat="1">
      <c r="B116" s="20" t="s">
        <v>63</v>
      </c>
      <c r="C116" s="82">
        <v>0</v>
      </c>
      <c r="D116" s="82">
        <v>0</v>
      </c>
      <c r="E116" s="82">
        <v>0</v>
      </c>
      <c r="F116" s="82">
        <v>0</v>
      </c>
      <c r="G116" s="82">
        <v>0</v>
      </c>
      <c r="H116" s="82">
        <v>0</v>
      </c>
      <c r="I116" s="82">
        <v>0</v>
      </c>
      <c r="J116" s="82">
        <v>0</v>
      </c>
      <c r="K116" s="82">
        <v>0</v>
      </c>
      <c r="L116" s="83">
        <v>0</v>
      </c>
      <c r="M116" s="82">
        <v>0</v>
      </c>
      <c r="N116" s="82">
        <v>0</v>
      </c>
      <c r="O116" s="82">
        <v>0</v>
      </c>
      <c r="P116" s="82">
        <v>0</v>
      </c>
      <c r="Q116" s="82">
        <v>0</v>
      </c>
      <c r="R116" s="82">
        <v>0</v>
      </c>
      <c r="S116" s="82">
        <v>0</v>
      </c>
      <c r="T116" s="82">
        <v>0</v>
      </c>
      <c r="U116" s="82">
        <v>0</v>
      </c>
      <c r="V116" s="82">
        <v>0</v>
      </c>
      <c r="W116" s="82">
        <v>0</v>
      </c>
      <c r="X116" s="82">
        <v>0</v>
      </c>
      <c r="Y116" s="82">
        <v>0</v>
      </c>
      <c r="Z116" s="82"/>
      <c r="AA116" s="82">
        <v>0</v>
      </c>
      <c r="AB116" s="82">
        <v>0</v>
      </c>
      <c r="AC116" s="82">
        <v>0</v>
      </c>
      <c r="AD116" s="82">
        <v>0</v>
      </c>
      <c r="AE116" s="82">
        <v>0</v>
      </c>
      <c r="AF116" s="82">
        <v>0</v>
      </c>
      <c r="AG116" s="82">
        <v>0</v>
      </c>
      <c r="AH116" s="82">
        <v>0</v>
      </c>
      <c r="AI116" s="82">
        <v>0</v>
      </c>
      <c r="AJ116" s="82">
        <v>0</v>
      </c>
      <c r="AK116" s="82">
        <v>0</v>
      </c>
      <c r="AL116" s="82">
        <v>0</v>
      </c>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row>
    <row r="117" spans="1:101" s="20" customFormat="1">
      <c r="B117" s="20" t="s">
        <v>64</v>
      </c>
      <c r="C117" s="82">
        <v>0</v>
      </c>
      <c r="D117" s="82">
        <v>0</v>
      </c>
      <c r="E117" s="82">
        <v>0</v>
      </c>
      <c r="F117" s="82">
        <v>0</v>
      </c>
      <c r="G117" s="82">
        <v>0</v>
      </c>
      <c r="H117" s="82">
        <v>0</v>
      </c>
      <c r="I117" s="82">
        <v>0</v>
      </c>
      <c r="J117" s="82">
        <v>0</v>
      </c>
      <c r="K117" s="82">
        <v>0</v>
      </c>
      <c r="L117" s="83">
        <v>0</v>
      </c>
      <c r="M117" s="82">
        <v>0</v>
      </c>
      <c r="N117" s="82">
        <v>0</v>
      </c>
      <c r="O117" s="82">
        <v>0</v>
      </c>
      <c r="P117" s="82">
        <v>0</v>
      </c>
      <c r="Q117" s="82">
        <v>0</v>
      </c>
      <c r="R117" s="82">
        <v>0</v>
      </c>
      <c r="S117" s="82">
        <v>0</v>
      </c>
      <c r="T117" s="82">
        <v>0</v>
      </c>
      <c r="U117" s="82">
        <v>0</v>
      </c>
      <c r="V117" s="82">
        <v>0</v>
      </c>
      <c r="W117" s="82">
        <v>0</v>
      </c>
      <c r="X117" s="82">
        <v>0</v>
      </c>
      <c r="Y117" s="82">
        <v>0</v>
      </c>
      <c r="Z117" s="82"/>
      <c r="AA117" s="82">
        <v>0</v>
      </c>
      <c r="AB117" s="82">
        <v>0</v>
      </c>
      <c r="AC117" s="82">
        <v>0</v>
      </c>
      <c r="AD117" s="82">
        <v>0</v>
      </c>
      <c r="AE117" s="82">
        <v>0</v>
      </c>
      <c r="AF117" s="82">
        <v>0</v>
      </c>
      <c r="AG117" s="82">
        <v>0</v>
      </c>
      <c r="AH117" s="82">
        <v>0</v>
      </c>
      <c r="AI117" s="82">
        <v>0</v>
      </c>
      <c r="AJ117" s="82">
        <v>0</v>
      </c>
      <c r="AK117" s="82">
        <v>0</v>
      </c>
      <c r="AL117" s="82">
        <v>0</v>
      </c>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row>
    <row r="118" spans="1:101" s="20" customFormat="1">
      <c r="B118" s="20" t="s">
        <v>65</v>
      </c>
      <c r="C118" s="82">
        <v>0</v>
      </c>
      <c r="D118" s="82">
        <v>0</v>
      </c>
      <c r="E118" s="82">
        <v>0</v>
      </c>
      <c r="F118" s="82">
        <v>0</v>
      </c>
      <c r="G118" s="82">
        <v>0</v>
      </c>
      <c r="H118" s="82">
        <v>0</v>
      </c>
      <c r="I118" s="82">
        <v>0</v>
      </c>
      <c r="J118" s="82">
        <v>0</v>
      </c>
      <c r="K118" s="82">
        <v>0</v>
      </c>
      <c r="L118" s="83">
        <v>0</v>
      </c>
      <c r="M118" s="82">
        <v>0</v>
      </c>
      <c r="N118" s="82">
        <v>0</v>
      </c>
      <c r="O118" s="82">
        <v>0</v>
      </c>
      <c r="P118" s="82">
        <v>0</v>
      </c>
      <c r="Q118" s="82">
        <v>0</v>
      </c>
      <c r="R118" s="82">
        <v>0</v>
      </c>
      <c r="S118" s="82">
        <v>0</v>
      </c>
      <c r="T118" s="82">
        <v>0</v>
      </c>
      <c r="U118" s="82">
        <v>0</v>
      </c>
      <c r="V118" s="82">
        <v>0</v>
      </c>
      <c r="W118" s="82">
        <v>0</v>
      </c>
      <c r="X118" s="82">
        <v>0</v>
      </c>
      <c r="Y118" s="82">
        <v>0</v>
      </c>
      <c r="Z118" s="82"/>
      <c r="AA118" s="82">
        <v>0</v>
      </c>
      <c r="AB118" s="82">
        <v>0</v>
      </c>
      <c r="AC118" s="82">
        <v>0</v>
      </c>
      <c r="AD118" s="82">
        <v>0</v>
      </c>
      <c r="AE118" s="82">
        <v>0</v>
      </c>
      <c r="AF118" s="82">
        <v>0</v>
      </c>
      <c r="AG118" s="82">
        <v>0</v>
      </c>
      <c r="AH118" s="82">
        <v>0</v>
      </c>
      <c r="AI118" s="82">
        <v>0</v>
      </c>
      <c r="AJ118" s="82">
        <v>0</v>
      </c>
      <c r="AK118" s="82">
        <v>0</v>
      </c>
      <c r="AL118" s="82">
        <v>0</v>
      </c>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row>
    <row r="119" spans="1:101" s="20" customFormat="1">
      <c r="B119" s="20" t="s">
        <v>66</v>
      </c>
      <c r="C119" s="82">
        <v>0</v>
      </c>
      <c r="D119" s="82">
        <v>0</v>
      </c>
      <c r="E119" s="82">
        <v>0</v>
      </c>
      <c r="F119" s="82">
        <v>0</v>
      </c>
      <c r="G119" s="82">
        <v>0</v>
      </c>
      <c r="H119" s="82">
        <v>0</v>
      </c>
      <c r="I119" s="82">
        <v>0</v>
      </c>
      <c r="J119" s="82">
        <v>0</v>
      </c>
      <c r="K119" s="82">
        <v>0</v>
      </c>
      <c r="L119" s="83">
        <v>0</v>
      </c>
      <c r="M119" s="82">
        <v>0</v>
      </c>
      <c r="N119" s="82">
        <v>0</v>
      </c>
      <c r="O119" s="82">
        <v>0</v>
      </c>
      <c r="P119" s="82">
        <v>0</v>
      </c>
      <c r="Q119" s="82">
        <v>0</v>
      </c>
      <c r="R119" s="82">
        <v>0</v>
      </c>
      <c r="S119" s="82">
        <v>0</v>
      </c>
      <c r="T119" s="82">
        <v>0</v>
      </c>
      <c r="U119" s="82">
        <v>0</v>
      </c>
      <c r="V119" s="82">
        <v>0</v>
      </c>
      <c r="W119" s="82">
        <v>0</v>
      </c>
      <c r="X119" s="82">
        <v>0</v>
      </c>
      <c r="Y119" s="82">
        <v>0</v>
      </c>
      <c r="Z119" s="82"/>
      <c r="AA119" s="82">
        <v>0</v>
      </c>
      <c r="AB119" s="82">
        <v>0</v>
      </c>
      <c r="AC119" s="82">
        <v>0</v>
      </c>
      <c r="AD119" s="82">
        <v>0</v>
      </c>
      <c r="AE119" s="82">
        <v>0</v>
      </c>
      <c r="AF119" s="82">
        <v>0</v>
      </c>
      <c r="AG119" s="82">
        <v>0</v>
      </c>
      <c r="AH119" s="82">
        <v>0</v>
      </c>
      <c r="AI119" s="82">
        <v>0</v>
      </c>
      <c r="AJ119" s="82">
        <v>0</v>
      </c>
      <c r="AK119" s="82">
        <v>0</v>
      </c>
      <c r="AL119" s="82">
        <v>0</v>
      </c>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row>
    <row r="120" spans="1:101" s="20" customFormat="1">
      <c r="B120" s="20" t="s">
        <v>67</v>
      </c>
      <c r="C120" s="82">
        <v>0</v>
      </c>
      <c r="D120" s="82">
        <v>0</v>
      </c>
      <c r="E120" s="82">
        <v>0</v>
      </c>
      <c r="F120" s="82">
        <v>0</v>
      </c>
      <c r="G120" s="82">
        <v>0</v>
      </c>
      <c r="H120" s="82">
        <v>0</v>
      </c>
      <c r="I120" s="82">
        <v>0</v>
      </c>
      <c r="J120" s="82">
        <v>0</v>
      </c>
      <c r="K120" s="82">
        <v>0</v>
      </c>
      <c r="L120" s="83">
        <v>0</v>
      </c>
      <c r="M120" s="82">
        <v>0</v>
      </c>
      <c r="N120" s="82">
        <v>0</v>
      </c>
      <c r="O120" s="82">
        <v>0</v>
      </c>
      <c r="P120" s="82">
        <v>0</v>
      </c>
      <c r="Q120" s="82">
        <v>0</v>
      </c>
      <c r="R120" s="82">
        <v>0</v>
      </c>
      <c r="S120" s="82">
        <v>0</v>
      </c>
      <c r="T120" s="82">
        <v>0</v>
      </c>
      <c r="U120" s="82">
        <v>0</v>
      </c>
      <c r="V120" s="82">
        <v>0</v>
      </c>
      <c r="W120" s="82">
        <v>0</v>
      </c>
      <c r="X120" s="82">
        <v>0</v>
      </c>
      <c r="Y120" s="82">
        <v>0</v>
      </c>
      <c r="Z120" s="82"/>
      <c r="AA120" s="82">
        <v>0</v>
      </c>
      <c r="AB120" s="82">
        <v>0</v>
      </c>
      <c r="AC120" s="82">
        <v>0</v>
      </c>
      <c r="AD120" s="82">
        <v>0</v>
      </c>
      <c r="AE120" s="82">
        <v>0</v>
      </c>
      <c r="AF120" s="82">
        <v>0</v>
      </c>
      <c r="AG120" s="82">
        <v>0</v>
      </c>
      <c r="AH120" s="82">
        <v>0</v>
      </c>
      <c r="AI120" s="82">
        <v>0</v>
      </c>
      <c r="AJ120" s="82">
        <v>0</v>
      </c>
      <c r="AK120" s="82">
        <v>0</v>
      </c>
      <c r="AL120" s="82">
        <v>0</v>
      </c>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row>
    <row r="121" spans="1:101" s="20" customFormat="1">
      <c r="B121" s="20" t="s">
        <v>68</v>
      </c>
      <c r="C121" s="82">
        <v>0</v>
      </c>
      <c r="D121" s="82">
        <v>0</v>
      </c>
      <c r="E121" s="82">
        <v>0</v>
      </c>
      <c r="F121" s="82">
        <v>0</v>
      </c>
      <c r="G121" s="82">
        <v>0</v>
      </c>
      <c r="H121" s="82">
        <v>0</v>
      </c>
      <c r="I121" s="82">
        <v>0</v>
      </c>
      <c r="J121" s="82">
        <v>0</v>
      </c>
      <c r="K121" s="82">
        <v>0</v>
      </c>
      <c r="L121" s="83">
        <v>0</v>
      </c>
      <c r="M121" s="82">
        <v>0</v>
      </c>
      <c r="N121" s="82">
        <v>0</v>
      </c>
      <c r="O121" s="82">
        <v>0</v>
      </c>
      <c r="P121" s="82">
        <v>0</v>
      </c>
      <c r="Q121" s="82">
        <v>0</v>
      </c>
      <c r="R121" s="82">
        <v>0</v>
      </c>
      <c r="S121" s="82">
        <v>0</v>
      </c>
      <c r="T121" s="82">
        <v>0</v>
      </c>
      <c r="U121" s="82">
        <v>0</v>
      </c>
      <c r="V121" s="82">
        <v>0</v>
      </c>
      <c r="W121" s="82">
        <v>0</v>
      </c>
      <c r="X121" s="82">
        <v>0</v>
      </c>
      <c r="Y121" s="82">
        <v>0</v>
      </c>
      <c r="Z121" s="82"/>
      <c r="AA121" s="82">
        <v>0</v>
      </c>
      <c r="AB121" s="82">
        <v>0</v>
      </c>
      <c r="AC121" s="82">
        <v>0</v>
      </c>
      <c r="AD121" s="82">
        <v>0</v>
      </c>
      <c r="AE121" s="82">
        <v>0</v>
      </c>
      <c r="AF121" s="82">
        <v>0</v>
      </c>
      <c r="AG121" s="82">
        <v>0</v>
      </c>
      <c r="AH121" s="82">
        <v>0</v>
      </c>
      <c r="AI121" s="82">
        <v>0</v>
      </c>
      <c r="AJ121" s="82">
        <v>0</v>
      </c>
      <c r="AK121" s="82">
        <v>0</v>
      </c>
      <c r="AL121" s="82">
        <v>0</v>
      </c>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row>
    <row r="122" spans="1:101" s="20" customFormat="1">
      <c r="B122" s="20" t="s">
        <v>69</v>
      </c>
      <c r="C122" s="82">
        <v>0</v>
      </c>
      <c r="D122" s="82">
        <v>0</v>
      </c>
      <c r="E122" s="82">
        <v>0</v>
      </c>
      <c r="F122" s="82">
        <v>0</v>
      </c>
      <c r="G122" s="82">
        <v>0</v>
      </c>
      <c r="H122" s="82">
        <v>0</v>
      </c>
      <c r="I122" s="82">
        <v>0</v>
      </c>
      <c r="J122" s="82">
        <v>0</v>
      </c>
      <c r="K122" s="82">
        <v>0</v>
      </c>
      <c r="L122" s="83">
        <v>0</v>
      </c>
      <c r="M122" s="82">
        <v>0</v>
      </c>
      <c r="N122" s="82">
        <v>0</v>
      </c>
      <c r="O122" s="82">
        <v>0</v>
      </c>
      <c r="P122" s="82">
        <v>0</v>
      </c>
      <c r="Q122" s="82">
        <v>0</v>
      </c>
      <c r="R122" s="82">
        <v>0</v>
      </c>
      <c r="S122" s="82">
        <v>0</v>
      </c>
      <c r="T122" s="82">
        <v>0</v>
      </c>
      <c r="U122" s="82">
        <v>0</v>
      </c>
      <c r="V122" s="82">
        <v>0</v>
      </c>
      <c r="W122" s="82">
        <v>0</v>
      </c>
      <c r="X122" s="82">
        <v>0</v>
      </c>
      <c r="Y122" s="82">
        <v>0</v>
      </c>
      <c r="Z122" s="82"/>
      <c r="AA122" s="82">
        <v>0</v>
      </c>
      <c r="AB122" s="82">
        <v>0</v>
      </c>
      <c r="AC122" s="82">
        <v>0</v>
      </c>
      <c r="AD122" s="82">
        <v>0</v>
      </c>
      <c r="AE122" s="82">
        <v>0</v>
      </c>
      <c r="AF122" s="82">
        <v>0</v>
      </c>
      <c r="AG122" s="82">
        <v>0</v>
      </c>
      <c r="AH122" s="82">
        <v>0</v>
      </c>
      <c r="AI122" s="82">
        <v>0</v>
      </c>
      <c r="AJ122" s="82">
        <v>0</v>
      </c>
      <c r="AK122" s="82">
        <v>0</v>
      </c>
      <c r="AL122" s="82">
        <v>0</v>
      </c>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row>
    <row r="123" spans="1:101" s="20" customFormat="1">
      <c r="B123" s="20" t="s">
        <v>70</v>
      </c>
      <c r="C123" s="82">
        <v>0</v>
      </c>
      <c r="D123" s="82">
        <v>0</v>
      </c>
      <c r="E123" s="82">
        <v>0</v>
      </c>
      <c r="F123" s="82">
        <v>0</v>
      </c>
      <c r="G123" s="82">
        <v>0</v>
      </c>
      <c r="H123" s="82">
        <v>0</v>
      </c>
      <c r="I123" s="82">
        <v>0</v>
      </c>
      <c r="J123" s="82">
        <v>0</v>
      </c>
      <c r="K123" s="82">
        <v>0</v>
      </c>
      <c r="L123" s="83">
        <v>0</v>
      </c>
      <c r="M123" s="82">
        <v>0</v>
      </c>
      <c r="N123" s="82">
        <v>0</v>
      </c>
      <c r="O123" s="82">
        <v>0</v>
      </c>
      <c r="P123" s="82">
        <v>0</v>
      </c>
      <c r="Q123" s="82">
        <v>0</v>
      </c>
      <c r="R123" s="82">
        <v>0</v>
      </c>
      <c r="S123" s="82">
        <v>0</v>
      </c>
      <c r="T123" s="82">
        <v>0</v>
      </c>
      <c r="U123" s="82">
        <v>0</v>
      </c>
      <c r="V123" s="82">
        <v>0</v>
      </c>
      <c r="W123" s="82">
        <v>0</v>
      </c>
      <c r="X123" s="82">
        <v>0</v>
      </c>
      <c r="Y123" s="82">
        <v>0</v>
      </c>
      <c r="Z123" s="82"/>
      <c r="AA123" s="82">
        <v>0</v>
      </c>
      <c r="AB123" s="82">
        <v>0</v>
      </c>
      <c r="AC123" s="82">
        <v>0</v>
      </c>
      <c r="AD123" s="82">
        <v>0</v>
      </c>
      <c r="AE123" s="82">
        <v>0</v>
      </c>
      <c r="AF123" s="82">
        <v>0</v>
      </c>
      <c r="AG123" s="82">
        <v>0</v>
      </c>
      <c r="AH123" s="82">
        <v>0</v>
      </c>
      <c r="AI123" s="82">
        <v>0</v>
      </c>
      <c r="AJ123" s="82">
        <v>0</v>
      </c>
      <c r="AK123" s="82">
        <v>0</v>
      </c>
      <c r="AL123" s="82">
        <v>0</v>
      </c>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01" s="20" customFormat="1">
      <c r="B124" s="20" t="s">
        <v>71</v>
      </c>
      <c r="C124" s="82">
        <v>0</v>
      </c>
      <c r="D124" s="82">
        <v>0</v>
      </c>
      <c r="E124" s="82">
        <v>0</v>
      </c>
      <c r="F124" s="82">
        <v>0</v>
      </c>
      <c r="G124" s="82">
        <v>0</v>
      </c>
      <c r="H124" s="82">
        <v>0</v>
      </c>
      <c r="I124" s="82">
        <v>0</v>
      </c>
      <c r="J124" s="82">
        <v>0</v>
      </c>
      <c r="K124" s="82">
        <v>0</v>
      </c>
      <c r="L124" s="83">
        <v>0</v>
      </c>
      <c r="M124" s="82">
        <v>0</v>
      </c>
      <c r="N124" s="82">
        <v>0</v>
      </c>
      <c r="O124" s="82">
        <v>0</v>
      </c>
      <c r="P124" s="82">
        <v>0</v>
      </c>
      <c r="Q124" s="82">
        <v>0</v>
      </c>
      <c r="R124" s="82">
        <v>0</v>
      </c>
      <c r="S124" s="82">
        <v>0</v>
      </c>
      <c r="T124" s="82">
        <v>0</v>
      </c>
      <c r="U124" s="82">
        <v>0</v>
      </c>
      <c r="V124" s="82">
        <v>0</v>
      </c>
      <c r="W124" s="82">
        <v>0</v>
      </c>
      <c r="X124" s="82">
        <v>0</v>
      </c>
      <c r="Y124" s="82">
        <v>0</v>
      </c>
      <c r="Z124" s="82"/>
      <c r="AA124" s="82">
        <v>0</v>
      </c>
      <c r="AB124" s="82">
        <v>0</v>
      </c>
      <c r="AC124" s="82">
        <v>0</v>
      </c>
      <c r="AD124" s="82">
        <v>0</v>
      </c>
      <c r="AE124" s="82">
        <v>0</v>
      </c>
      <c r="AF124" s="82">
        <v>0</v>
      </c>
      <c r="AG124" s="82">
        <v>0</v>
      </c>
      <c r="AH124" s="82">
        <v>0</v>
      </c>
      <c r="AI124" s="82">
        <v>0</v>
      </c>
      <c r="AJ124" s="82">
        <v>0</v>
      </c>
      <c r="AK124" s="82">
        <v>0</v>
      </c>
      <c r="AL124" s="82">
        <v>0</v>
      </c>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row>
    <row r="125" spans="1:101" s="20" customFormat="1">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row>
    <row r="126" spans="1:101" s="20" customFormat="1">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row>
    <row r="127" spans="1:101" s="20" customFormat="1" ht="13.5" thickBot="1">
      <c r="A127" s="51" t="s">
        <v>254</v>
      </c>
      <c r="B127" s="53"/>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row>
    <row r="128" spans="1:101" s="20" customFormat="1" ht="13.5" thickBot="1">
      <c r="A128" s="84"/>
      <c r="B128" s="85"/>
      <c r="C128" s="86"/>
      <c r="D128" s="86"/>
      <c r="E128" s="86"/>
      <c r="F128" s="86"/>
      <c r="G128" s="86"/>
      <c r="H128" s="86"/>
      <c r="I128" s="86"/>
      <c r="J128" s="86"/>
      <c r="K128" s="86"/>
      <c r="L128" s="86"/>
      <c r="M128" s="86"/>
      <c r="N128" s="86"/>
      <c r="O128" s="87" t="s">
        <v>363</v>
      </c>
      <c r="P128" s="88"/>
      <c r="Q128" s="88"/>
      <c r="R128" s="88"/>
      <c r="S128" s="88"/>
      <c r="T128" s="88"/>
      <c r="U128" s="88"/>
      <c r="V128" s="88"/>
      <c r="W128" s="88"/>
      <c r="X128" s="88"/>
      <c r="Y128" s="88"/>
      <c r="Z128" s="77"/>
      <c r="AA128" s="86"/>
      <c r="AB128" s="87" t="s">
        <v>364</v>
      </c>
      <c r="AC128" s="88"/>
      <c r="AD128" s="88"/>
      <c r="AE128" s="88"/>
      <c r="AF128" s="88"/>
      <c r="AG128" s="88"/>
      <c r="AH128" s="88"/>
      <c r="AI128" s="88"/>
      <c r="AJ128" s="88"/>
      <c r="AK128" s="88"/>
      <c r="AL128" s="88"/>
      <c r="AM128" s="77"/>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row>
    <row r="129" spans="1:101" s="20" customFormat="1" ht="102">
      <c r="A129" s="69" t="s">
        <v>147</v>
      </c>
      <c r="B129" s="70" t="s">
        <v>148</v>
      </c>
      <c r="C129" s="71" t="s">
        <v>49</v>
      </c>
      <c r="D129" s="71" t="s">
        <v>231</v>
      </c>
      <c r="E129" s="71" t="s">
        <v>232</v>
      </c>
      <c r="F129" s="71" t="s">
        <v>233</v>
      </c>
      <c r="G129" s="71" t="s">
        <v>234</v>
      </c>
      <c r="H129" s="71" t="s">
        <v>235</v>
      </c>
      <c r="I129" s="71" t="s">
        <v>236</v>
      </c>
      <c r="J129" s="71" t="s">
        <v>237</v>
      </c>
      <c r="K129" s="71" t="s">
        <v>48</v>
      </c>
      <c r="L129" s="71" t="s">
        <v>210</v>
      </c>
      <c r="M129" s="71" t="s">
        <v>238</v>
      </c>
      <c r="N129" s="71" t="s">
        <v>365</v>
      </c>
      <c r="O129" s="71" t="s">
        <v>239</v>
      </c>
      <c r="P129" s="71" t="s">
        <v>240</v>
      </c>
      <c r="Q129" s="71" t="s">
        <v>241</v>
      </c>
      <c r="R129" s="71" t="s">
        <v>242</v>
      </c>
      <c r="S129" s="71" t="s">
        <v>243</v>
      </c>
      <c r="T129" s="71" t="s">
        <v>244</v>
      </c>
      <c r="U129" s="71" t="s">
        <v>245</v>
      </c>
      <c r="V129" s="71" t="s">
        <v>246</v>
      </c>
      <c r="W129" s="71" t="s">
        <v>247</v>
      </c>
      <c r="X129" s="71" t="s">
        <v>248</v>
      </c>
      <c r="Y129" s="71" t="s">
        <v>249</v>
      </c>
      <c r="Z129" s="71" t="s">
        <v>250</v>
      </c>
      <c r="AA129" s="71"/>
      <c r="AB129" s="71" t="s">
        <v>239</v>
      </c>
      <c r="AC129" s="71" t="s">
        <v>240</v>
      </c>
      <c r="AD129" s="71" t="s">
        <v>241</v>
      </c>
      <c r="AE129" s="71" t="s">
        <v>242</v>
      </c>
      <c r="AF129" s="71" t="s">
        <v>243</v>
      </c>
      <c r="AG129" s="71" t="s">
        <v>244</v>
      </c>
      <c r="AH129" s="71" t="s">
        <v>245</v>
      </c>
      <c r="AI129" s="71" t="s">
        <v>246</v>
      </c>
      <c r="AJ129" s="71" t="s">
        <v>247</v>
      </c>
      <c r="AK129" s="71" t="s">
        <v>248</v>
      </c>
      <c r="AL129" s="71" t="s">
        <v>249</v>
      </c>
      <c r="AM129" s="71" t="s">
        <v>250</v>
      </c>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row>
    <row r="130" spans="1:101" s="20" customFormat="1">
      <c r="A130" s="20" t="s">
        <v>462</v>
      </c>
      <c r="C130" s="45">
        <v>4.3122963133707319</v>
      </c>
      <c r="D130" s="45">
        <v>3.8231780167264038</v>
      </c>
      <c r="E130" s="45">
        <v>0.7646356033452808</v>
      </c>
      <c r="F130" s="45">
        <v>4.5878136200716844</v>
      </c>
      <c r="G130" s="45">
        <v>4.8532122954417396</v>
      </c>
      <c r="H130" s="45">
        <v>3.4143317042967607</v>
      </c>
      <c r="I130" s="45">
        <v>9319.6859379113012</v>
      </c>
      <c r="J130" s="45">
        <v>35.83661313305096</v>
      </c>
      <c r="K130" s="45">
        <v>62.530520975656692</v>
      </c>
      <c r="L130" s="81">
        <v>0.70351995677246348</v>
      </c>
      <c r="M130" s="45">
        <v>4.0966909304689068E-2</v>
      </c>
      <c r="N130" s="45">
        <v>1.5403925276420553E-3</v>
      </c>
      <c r="O130" s="45">
        <v>0.52957918178796515</v>
      </c>
      <c r="P130" s="45">
        <v>0.34791737564027697</v>
      </c>
      <c r="Q130" s="45">
        <v>0.25773155954303562</v>
      </c>
      <c r="R130" s="45">
        <v>0.17827723720392794</v>
      </c>
      <c r="S130" s="45">
        <v>8.7634468812687591E-2</v>
      </c>
      <c r="T130" s="45">
        <v>5.8595498726719451E-2</v>
      </c>
      <c r="U130" s="45">
        <v>4.729760318106277E-2</v>
      </c>
      <c r="V130" s="45">
        <v>4.8582532793503601E-2</v>
      </c>
      <c r="W130" s="45">
        <v>4.6746646890532671E-2</v>
      </c>
      <c r="X130" s="45">
        <v>8.3579215886448996E-2</v>
      </c>
      <c r="Y130" s="45">
        <v>0.18734995752441971</v>
      </c>
      <c r="Z130" s="45">
        <v>0.48351635041743002</v>
      </c>
      <c r="AA130" s="45"/>
      <c r="AB130" s="45">
        <v>0.41490417048294342</v>
      </c>
      <c r="AC130" s="45">
        <v>0.26232971300100077</v>
      </c>
      <c r="AD130" s="45">
        <v>0.22698939458683781</v>
      </c>
      <c r="AE130" s="45">
        <v>0.21066880467452026</v>
      </c>
      <c r="AF130" s="45">
        <v>0.10976779686158578</v>
      </c>
      <c r="AG130" s="45">
        <v>4.8885304404638535E-2</v>
      </c>
      <c r="AH130" s="45">
        <v>4.0204608941116195E-2</v>
      </c>
      <c r="AI130" s="45">
        <v>3.3568991848748099E-2</v>
      </c>
      <c r="AJ130" s="45">
        <v>4.0593391778953519E-2</v>
      </c>
      <c r="AK130" s="45">
        <v>5.9291779107953212E-2</v>
      </c>
      <c r="AL130" s="45">
        <v>0.14480935713144655</v>
      </c>
      <c r="AM130" s="40">
        <v>0.36347537214297637</v>
      </c>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row>
    <row r="131" spans="1:101" s="20" customFormat="1">
      <c r="A131" s="20" t="s">
        <v>463</v>
      </c>
      <c r="C131" s="45">
        <v>4.3122963133707319</v>
      </c>
      <c r="D131" s="45">
        <v>3.8231780167264038</v>
      </c>
      <c r="E131" s="45">
        <v>0.7646356033452808</v>
      </c>
      <c r="F131" s="45">
        <v>4.5878136200716844</v>
      </c>
      <c r="G131" s="45">
        <v>4.8532122954417396</v>
      </c>
      <c r="H131" s="45">
        <v>3.4143317042967607</v>
      </c>
      <c r="I131" s="45">
        <v>9319.6859379113012</v>
      </c>
      <c r="J131" s="45">
        <v>35.83661313305096</v>
      </c>
      <c r="K131" s="45">
        <v>62.530520975656692</v>
      </c>
      <c r="L131" s="81">
        <v>0.70351995677246348</v>
      </c>
      <c r="M131" s="45">
        <v>4.0966909304689068E-2</v>
      </c>
      <c r="N131" s="45">
        <v>1.5403925276420553E-3</v>
      </c>
      <c r="O131" s="45">
        <v>0.52957918178796515</v>
      </c>
      <c r="P131" s="45">
        <v>0.34791737564027697</v>
      </c>
      <c r="Q131" s="45">
        <v>0.25773155954303562</v>
      </c>
      <c r="R131" s="45">
        <v>0.17827723720392794</v>
      </c>
      <c r="S131" s="45">
        <v>8.7634468812687591E-2</v>
      </c>
      <c r="T131" s="45">
        <v>5.8595498726719451E-2</v>
      </c>
      <c r="U131" s="45">
        <v>4.729760318106277E-2</v>
      </c>
      <c r="V131" s="45">
        <v>4.8582532793503601E-2</v>
      </c>
      <c r="W131" s="45">
        <v>4.6746646890532671E-2</v>
      </c>
      <c r="X131" s="45">
        <v>8.3579215886448996E-2</v>
      </c>
      <c r="Y131" s="45">
        <v>0.18734995752441971</v>
      </c>
      <c r="Z131" s="45">
        <v>0.48351635041743002</v>
      </c>
      <c r="AA131" s="45"/>
      <c r="AB131" s="45">
        <v>0.41490417048294342</v>
      </c>
      <c r="AC131" s="45">
        <v>0.26232971300100077</v>
      </c>
      <c r="AD131" s="45">
        <v>0.22698939458683781</v>
      </c>
      <c r="AE131" s="45">
        <v>0.21066880467452026</v>
      </c>
      <c r="AF131" s="45">
        <v>0.10976779686158578</v>
      </c>
      <c r="AG131" s="45">
        <v>4.8885304404638535E-2</v>
      </c>
      <c r="AH131" s="45">
        <v>4.0204608941116195E-2</v>
      </c>
      <c r="AI131" s="45">
        <v>3.3568991848748099E-2</v>
      </c>
      <c r="AJ131" s="45">
        <v>4.0593391778953519E-2</v>
      </c>
      <c r="AK131" s="45">
        <v>5.9291779107953212E-2</v>
      </c>
      <c r="AL131" s="45">
        <v>0.14480935713144655</v>
      </c>
      <c r="AM131" s="40">
        <v>0.36347537214297637</v>
      </c>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row>
    <row r="132" spans="1:101" s="20" customFormat="1">
      <c r="A132" s="20" t="s">
        <v>464</v>
      </c>
      <c r="C132" s="45">
        <v>4.3122963133707319</v>
      </c>
      <c r="D132" s="45">
        <v>3.8231780167264038</v>
      </c>
      <c r="E132" s="45">
        <v>0.7646356033452808</v>
      </c>
      <c r="F132" s="45">
        <v>4.5878136200716844</v>
      </c>
      <c r="G132" s="45">
        <v>4.8532122954417396</v>
      </c>
      <c r="H132" s="45">
        <v>3.4143317042967607</v>
      </c>
      <c r="I132" s="45">
        <v>9319.6859379113012</v>
      </c>
      <c r="J132" s="45">
        <v>35.83661313305096</v>
      </c>
      <c r="K132" s="45">
        <v>62.530520975656692</v>
      </c>
      <c r="L132" s="81">
        <v>0.70351995677246348</v>
      </c>
      <c r="M132" s="45">
        <v>4.0966909304689068E-2</v>
      </c>
      <c r="N132" s="45">
        <v>1.5403925276420553E-3</v>
      </c>
      <c r="O132" s="45">
        <v>0.52957918178796515</v>
      </c>
      <c r="P132" s="45">
        <v>0.34791737564027697</v>
      </c>
      <c r="Q132" s="45">
        <v>0.25773155954303562</v>
      </c>
      <c r="R132" s="45">
        <v>0.17827723720392794</v>
      </c>
      <c r="S132" s="45">
        <v>8.7634468812687591E-2</v>
      </c>
      <c r="T132" s="45">
        <v>5.8595498726719451E-2</v>
      </c>
      <c r="U132" s="45">
        <v>4.729760318106277E-2</v>
      </c>
      <c r="V132" s="45">
        <v>4.8582532793503601E-2</v>
      </c>
      <c r="W132" s="45">
        <v>4.6746646890532671E-2</v>
      </c>
      <c r="X132" s="45">
        <v>8.3579215886448996E-2</v>
      </c>
      <c r="Y132" s="45">
        <v>0.18734995752441971</v>
      </c>
      <c r="Z132" s="45">
        <v>0.48351635041743002</v>
      </c>
      <c r="AA132" s="45"/>
      <c r="AB132" s="45">
        <v>0.41490417048294342</v>
      </c>
      <c r="AC132" s="45">
        <v>0.26232971300100077</v>
      </c>
      <c r="AD132" s="45">
        <v>0.22698939458683781</v>
      </c>
      <c r="AE132" s="45">
        <v>0.21066880467452026</v>
      </c>
      <c r="AF132" s="45">
        <v>0.10976779686158578</v>
      </c>
      <c r="AG132" s="45">
        <v>4.8885304404638535E-2</v>
      </c>
      <c r="AH132" s="45">
        <v>4.0204608941116195E-2</v>
      </c>
      <c r="AI132" s="45">
        <v>3.3568991848748099E-2</v>
      </c>
      <c r="AJ132" s="45">
        <v>4.0593391778953519E-2</v>
      </c>
      <c r="AK132" s="45">
        <v>5.9291779107953212E-2</v>
      </c>
      <c r="AL132" s="45">
        <v>0.14480935713144655</v>
      </c>
      <c r="AM132" s="40">
        <v>0.36347537214297637</v>
      </c>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row>
    <row r="133" spans="1:101" s="20" customFormat="1">
      <c r="A133" s="20" t="s">
        <v>465</v>
      </c>
      <c r="C133" s="45">
        <v>4.3122963133707319</v>
      </c>
      <c r="D133" s="45">
        <v>3.8231780167264038</v>
      </c>
      <c r="E133" s="45">
        <v>0.7646356033452808</v>
      </c>
      <c r="F133" s="45">
        <v>4.5878136200716844</v>
      </c>
      <c r="G133" s="45">
        <v>4.8532122954417396</v>
      </c>
      <c r="H133" s="45">
        <v>3.4143317042967607</v>
      </c>
      <c r="I133" s="45">
        <v>9319.6859379113012</v>
      </c>
      <c r="J133" s="45">
        <v>35.83661313305096</v>
      </c>
      <c r="K133" s="45">
        <v>62.530520975656692</v>
      </c>
      <c r="L133" s="81">
        <v>0.70351995677246348</v>
      </c>
      <c r="M133" s="45">
        <v>4.0966909304689068E-2</v>
      </c>
      <c r="N133" s="45">
        <v>1.5403925276420553E-3</v>
      </c>
      <c r="O133" s="45">
        <v>0.52957918178796515</v>
      </c>
      <c r="P133" s="45">
        <v>0.34791737564027697</v>
      </c>
      <c r="Q133" s="45">
        <v>0.25773155954303562</v>
      </c>
      <c r="R133" s="45">
        <v>0.17827723720392794</v>
      </c>
      <c r="S133" s="45">
        <v>8.7634468812687591E-2</v>
      </c>
      <c r="T133" s="45">
        <v>5.8595498726719451E-2</v>
      </c>
      <c r="U133" s="45">
        <v>4.729760318106277E-2</v>
      </c>
      <c r="V133" s="45">
        <v>4.8582532793503601E-2</v>
      </c>
      <c r="W133" s="45">
        <v>4.6746646890532671E-2</v>
      </c>
      <c r="X133" s="45">
        <v>8.3579215886448996E-2</v>
      </c>
      <c r="Y133" s="45">
        <v>0.18734995752441971</v>
      </c>
      <c r="Z133" s="45">
        <v>0.48351635041743002</v>
      </c>
      <c r="AA133" s="45"/>
      <c r="AB133" s="45">
        <v>0.41490417048294342</v>
      </c>
      <c r="AC133" s="45">
        <v>0.26232971300100077</v>
      </c>
      <c r="AD133" s="45">
        <v>0.22698939458683781</v>
      </c>
      <c r="AE133" s="45">
        <v>0.21066880467452026</v>
      </c>
      <c r="AF133" s="45">
        <v>0.10976779686158578</v>
      </c>
      <c r="AG133" s="45">
        <v>4.8885304404638535E-2</v>
      </c>
      <c r="AH133" s="45">
        <v>4.0204608941116195E-2</v>
      </c>
      <c r="AI133" s="45">
        <v>3.3568991848748099E-2</v>
      </c>
      <c r="AJ133" s="45">
        <v>4.0593391778953519E-2</v>
      </c>
      <c r="AK133" s="45">
        <v>5.9291779107953212E-2</v>
      </c>
      <c r="AL133" s="45">
        <v>0.14480935713144655</v>
      </c>
      <c r="AM133" s="40">
        <v>0.36347537214297637</v>
      </c>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row>
    <row r="134" spans="1:101" s="20" customFormat="1">
      <c r="A134" s="20" t="s">
        <v>466</v>
      </c>
      <c r="C134" s="45">
        <v>4.3122963133707319</v>
      </c>
      <c r="D134" s="45">
        <v>3.8231780167264038</v>
      </c>
      <c r="E134" s="45">
        <v>0.7646356033452808</v>
      </c>
      <c r="F134" s="45">
        <v>4.5878136200716844</v>
      </c>
      <c r="G134" s="45">
        <v>4.8532122954417396</v>
      </c>
      <c r="H134" s="45">
        <v>3.4143317042967607</v>
      </c>
      <c r="I134" s="45">
        <v>9319.6859379113012</v>
      </c>
      <c r="J134" s="45">
        <v>35.83661313305096</v>
      </c>
      <c r="K134" s="45">
        <v>62.530520975656692</v>
      </c>
      <c r="L134" s="81">
        <v>0.70351995677246348</v>
      </c>
      <c r="M134" s="45">
        <v>4.0966909304689068E-2</v>
      </c>
      <c r="N134" s="45">
        <v>1.5403925276420553E-3</v>
      </c>
      <c r="O134" s="45">
        <v>0.52957918178796515</v>
      </c>
      <c r="P134" s="45">
        <v>0.34791737564027697</v>
      </c>
      <c r="Q134" s="45">
        <v>0.25773155954303562</v>
      </c>
      <c r="R134" s="45">
        <v>0.17827723720392794</v>
      </c>
      <c r="S134" s="45">
        <v>8.7634468812687591E-2</v>
      </c>
      <c r="T134" s="45">
        <v>5.8595498726719451E-2</v>
      </c>
      <c r="U134" s="45">
        <v>4.729760318106277E-2</v>
      </c>
      <c r="V134" s="45">
        <v>4.8582532793503601E-2</v>
      </c>
      <c r="W134" s="45">
        <v>4.6746646890532671E-2</v>
      </c>
      <c r="X134" s="45">
        <v>8.3579215886448996E-2</v>
      </c>
      <c r="Y134" s="45">
        <v>0.18734995752441971</v>
      </c>
      <c r="Z134" s="45">
        <v>0.48351635041743002</v>
      </c>
      <c r="AA134" s="45"/>
      <c r="AB134" s="45">
        <v>0.41490417048294342</v>
      </c>
      <c r="AC134" s="45">
        <v>0.26232971300100077</v>
      </c>
      <c r="AD134" s="45">
        <v>0.22698939458683781</v>
      </c>
      <c r="AE134" s="45">
        <v>0.21066880467452026</v>
      </c>
      <c r="AF134" s="45">
        <v>0.10976779686158578</v>
      </c>
      <c r="AG134" s="45">
        <v>4.8885304404638535E-2</v>
      </c>
      <c r="AH134" s="45">
        <v>4.0204608941116195E-2</v>
      </c>
      <c r="AI134" s="45">
        <v>3.3568991848748099E-2</v>
      </c>
      <c r="AJ134" s="45">
        <v>4.0593391778953519E-2</v>
      </c>
      <c r="AK134" s="45">
        <v>5.9291779107953212E-2</v>
      </c>
      <c r="AL134" s="45">
        <v>0.14480935713144655</v>
      </c>
      <c r="AM134" s="40">
        <v>0.36347537214297637</v>
      </c>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row>
    <row r="135" spans="1:101" s="20" customFormat="1">
      <c r="A135" s="20" t="s">
        <v>467</v>
      </c>
      <c r="C135" s="45">
        <v>4.3122963133707319</v>
      </c>
      <c r="D135" s="45">
        <v>3.8231780167264038</v>
      </c>
      <c r="E135" s="45">
        <v>0.7646356033452808</v>
      </c>
      <c r="F135" s="45">
        <v>4.5878136200716844</v>
      </c>
      <c r="G135" s="45">
        <v>4.8532122954417396</v>
      </c>
      <c r="H135" s="45">
        <v>3.4143317042967607</v>
      </c>
      <c r="I135" s="45">
        <v>9319.6859379113012</v>
      </c>
      <c r="J135" s="45">
        <v>35.83661313305096</v>
      </c>
      <c r="K135" s="45">
        <v>62.530520975656692</v>
      </c>
      <c r="L135" s="81">
        <v>0.70351995677246348</v>
      </c>
      <c r="M135" s="45">
        <v>4.0966909304689068E-2</v>
      </c>
      <c r="N135" s="45">
        <v>1.5403925276420553E-3</v>
      </c>
      <c r="O135" s="45">
        <v>0.52957918178796515</v>
      </c>
      <c r="P135" s="45">
        <v>0.34791737564027697</v>
      </c>
      <c r="Q135" s="45">
        <v>0.25773155954303562</v>
      </c>
      <c r="R135" s="45">
        <v>0.17827723720392794</v>
      </c>
      <c r="S135" s="45">
        <v>8.7634468812687591E-2</v>
      </c>
      <c r="T135" s="45">
        <v>5.8595498726719451E-2</v>
      </c>
      <c r="U135" s="45">
        <v>4.729760318106277E-2</v>
      </c>
      <c r="V135" s="45">
        <v>4.8582532793503601E-2</v>
      </c>
      <c r="W135" s="45">
        <v>4.6746646890532671E-2</v>
      </c>
      <c r="X135" s="45">
        <v>8.3579215886448996E-2</v>
      </c>
      <c r="Y135" s="45">
        <v>0.18734995752441971</v>
      </c>
      <c r="Z135" s="45">
        <v>0.48351635041743002</v>
      </c>
      <c r="AA135" s="45"/>
      <c r="AB135" s="45">
        <v>0.41490417048294342</v>
      </c>
      <c r="AC135" s="45">
        <v>0.26232971300100077</v>
      </c>
      <c r="AD135" s="45">
        <v>0.22698939458683781</v>
      </c>
      <c r="AE135" s="45">
        <v>0.21066880467452026</v>
      </c>
      <c r="AF135" s="45">
        <v>0.10976779686158578</v>
      </c>
      <c r="AG135" s="45">
        <v>4.8885304404638535E-2</v>
      </c>
      <c r="AH135" s="45">
        <v>4.0204608941116195E-2</v>
      </c>
      <c r="AI135" s="45">
        <v>3.3568991848748099E-2</v>
      </c>
      <c r="AJ135" s="45">
        <v>4.0593391778953519E-2</v>
      </c>
      <c r="AK135" s="45">
        <v>5.9291779107953212E-2</v>
      </c>
      <c r="AL135" s="45">
        <v>0.14480935713144655</v>
      </c>
      <c r="AM135" s="40">
        <v>0.36347537214297637</v>
      </c>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row>
    <row r="136" spans="1:101" s="20" customFormat="1">
      <c r="A136" s="20" t="s">
        <v>468</v>
      </c>
      <c r="C136" s="45">
        <v>4.3122963133707319</v>
      </c>
      <c r="D136" s="45">
        <v>3.8231780167264038</v>
      </c>
      <c r="E136" s="45">
        <v>0.7646356033452808</v>
      </c>
      <c r="F136" s="45">
        <v>4.5878136200716844</v>
      </c>
      <c r="G136" s="45">
        <v>4.8532122954417396</v>
      </c>
      <c r="H136" s="45">
        <v>3.4143317042967607</v>
      </c>
      <c r="I136" s="45">
        <v>9319.6859379113012</v>
      </c>
      <c r="J136" s="45">
        <v>35.83661313305096</v>
      </c>
      <c r="K136" s="45">
        <v>62.530520975656692</v>
      </c>
      <c r="L136" s="81">
        <v>0.70351995677246348</v>
      </c>
      <c r="M136" s="45">
        <v>4.0966909304689068E-2</v>
      </c>
      <c r="N136" s="45">
        <v>1.5403925276420553E-3</v>
      </c>
      <c r="O136" s="45">
        <v>0.52957918178796515</v>
      </c>
      <c r="P136" s="45">
        <v>0.34791737564027697</v>
      </c>
      <c r="Q136" s="45">
        <v>0.25773155954303562</v>
      </c>
      <c r="R136" s="45">
        <v>0.17827723720392794</v>
      </c>
      <c r="S136" s="45">
        <v>8.7634468812687591E-2</v>
      </c>
      <c r="T136" s="45">
        <v>5.8595498726719451E-2</v>
      </c>
      <c r="U136" s="45">
        <v>4.729760318106277E-2</v>
      </c>
      <c r="V136" s="45">
        <v>4.8582532793503601E-2</v>
      </c>
      <c r="W136" s="45">
        <v>4.6746646890532671E-2</v>
      </c>
      <c r="X136" s="45">
        <v>8.3579215886448996E-2</v>
      </c>
      <c r="Y136" s="45">
        <v>0.18734995752441971</v>
      </c>
      <c r="Z136" s="45">
        <v>0.48351635041743002</v>
      </c>
      <c r="AA136" s="45"/>
      <c r="AB136" s="45">
        <v>0.41490417048294342</v>
      </c>
      <c r="AC136" s="45">
        <v>0.26232971300100077</v>
      </c>
      <c r="AD136" s="45">
        <v>0.22698939458683781</v>
      </c>
      <c r="AE136" s="45">
        <v>0.21066880467452026</v>
      </c>
      <c r="AF136" s="45">
        <v>0.10976779686158578</v>
      </c>
      <c r="AG136" s="45">
        <v>4.8885304404638535E-2</v>
      </c>
      <c r="AH136" s="45">
        <v>4.0204608941116195E-2</v>
      </c>
      <c r="AI136" s="45">
        <v>3.3568991848748099E-2</v>
      </c>
      <c r="AJ136" s="45">
        <v>4.0593391778953519E-2</v>
      </c>
      <c r="AK136" s="45">
        <v>5.9291779107953212E-2</v>
      </c>
      <c r="AL136" s="45">
        <v>0.14480935713144655</v>
      </c>
      <c r="AM136" s="40">
        <v>0.36347537214297637</v>
      </c>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row>
    <row r="137" spans="1:101" s="20" customFormat="1">
      <c r="A137" s="20" t="s">
        <v>469</v>
      </c>
      <c r="C137" s="45">
        <v>4.3122963133707319</v>
      </c>
      <c r="D137" s="45">
        <v>3.8231780167264038</v>
      </c>
      <c r="E137" s="45">
        <v>0.7646356033452808</v>
      </c>
      <c r="F137" s="45">
        <v>4.5878136200716844</v>
      </c>
      <c r="G137" s="45">
        <v>4.8532122954417396</v>
      </c>
      <c r="H137" s="45">
        <v>3.4143317042967607</v>
      </c>
      <c r="I137" s="45">
        <v>9319.6859379113012</v>
      </c>
      <c r="J137" s="45">
        <v>35.83661313305096</v>
      </c>
      <c r="K137" s="45">
        <v>62.530520975656692</v>
      </c>
      <c r="L137" s="81">
        <v>0.70351995677246348</v>
      </c>
      <c r="M137" s="45">
        <v>4.0966909304689068E-2</v>
      </c>
      <c r="N137" s="45">
        <v>1.5403925276420553E-3</v>
      </c>
      <c r="O137" s="45">
        <v>0.52957918178796515</v>
      </c>
      <c r="P137" s="45">
        <v>0.34791737564027697</v>
      </c>
      <c r="Q137" s="45">
        <v>0.25773155954303562</v>
      </c>
      <c r="R137" s="45">
        <v>0.17827723720392794</v>
      </c>
      <c r="S137" s="45">
        <v>8.7634468812687591E-2</v>
      </c>
      <c r="T137" s="45">
        <v>5.8595498726719451E-2</v>
      </c>
      <c r="U137" s="45">
        <v>4.729760318106277E-2</v>
      </c>
      <c r="V137" s="45">
        <v>4.8582532793503601E-2</v>
      </c>
      <c r="W137" s="45">
        <v>4.6746646890532671E-2</v>
      </c>
      <c r="X137" s="45">
        <v>8.3579215886448996E-2</v>
      </c>
      <c r="Y137" s="45">
        <v>0.18734995752441971</v>
      </c>
      <c r="Z137" s="45">
        <v>0.48351635041743002</v>
      </c>
      <c r="AA137" s="45"/>
      <c r="AB137" s="45">
        <v>0.41490417048294342</v>
      </c>
      <c r="AC137" s="45">
        <v>0.26232971300100077</v>
      </c>
      <c r="AD137" s="45">
        <v>0.22698939458683781</v>
      </c>
      <c r="AE137" s="45">
        <v>0.21066880467452026</v>
      </c>
      <c r="AF137" s="45">
        <v>0.10976779686158578</v>
      </c>
      <c r="AG137" s="45">
        <v>4.8885304404638535E-2</v>
      </c>
      <c r="AH137" s="45">
        <v>4.0204608941116195E-2</v>
      </c>
      <c r="AI137" s="45">
        <v>3.3568991848748099E-2</v>
      </c>
      <c r="AJ137" s="45">
        <v>4.0593391778953519E-2</v>
      </c>
      <c r="AK137" s="45">
        <v>5.9291779107953212E-2</v>
      </c>
      <c r="AL137" s="45">
        <v>0.14480935713144655</v>
      </c>
      <c r="AM137" s="40">
        <v>0.36347537214297637</v>
      </c>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row>
    <row r="138" spans="1:101" s="20" customFormat="1">
      <c r="A138" s="20" t="s">
        <v>470</v>
      </c>
      <c r="C138" s="45">
        <v>4.3122963133707319</v>
      </c>
      <c r="D138" s="45">
        <v>3.8231780167264038</v>
      </c>
      <c r="E138" s="45">
        <v>0.7646356033452808</v>
      </c>
      <c r="F138" s="45">
        <v>4.5878136200716844</v>
      </c>
      <c r="G138" s="45">
        <v>4.8532122954417396</v>
      </c>
      <c r="H138" s="45">
        <v>3.4143317042967607</v>
      </c>
      <c r="I138" s="45">
        <v>9319.6859379113012</v>
      </c>
      <c r="J138" s="45">
        <v>35.83661313305096</v>
      </c>
      <c r="K138" s="45">
        <v>62.530520975656692</v>
      </c>
      <c r="L138" s="81">
        <v>0.70351995677246348</v>
      </c>
      <c r="M138" s="45">
        <v>4.0966909304689068E-2</v>
      </c>
      <c r="N138" s="45">
        <v>1.5403925276420553E-3</v>
      </c>
      <c r="O138" s="45">
        <v>0.52957918178796515</v>
      </c>
      <c r="P138" s="45">
        <v>0.34791737564027697</v>
      </c>
      <c r="Q138" s="45">
        <v>0.25773155954303562</v>
      </c>
      <c r="R138" s="45">
        <v>0.17827723720392794</v>
      </c>
      <c r="S138" s="45">
        <v>8.7634468812687591E-2</v>
      </c>
      <c r="T138" s="45">
        <v>5.8595498726719451E-2</v>
      </c>
      <c r="U138" s="45">
        <v>4.729760318106277E-2</v>
      </c>
      <c r="V138" s="45">
        <v>4.8582532793503601E-2</v>
      </c>
      <c r="W138" s="45">
        <v>4.6746646890532671E-2</v>
      </c>
      <c r="X138" s="45">
        <v>8.3579215886448996E-2</v>
      </c>
      <c r="Y138" s="45">
        <v>0.18734995752441971</v>
      </c>
      <c r="Z138" s="45">
        <v>0.48351635041743002</v>
      </c>
      <c r="AA138" s="45"/>
      <c r="AB138" s="45">
        <v>0.41490417048294342</v>
      </c>
      <c r="AC138" s="45">
        <v>0.26232971300100077</v>
      </c>
      <c r="AD138" s="45">
        <v>0.22698939458683781</v>
      </c>
      <c r="AE138" s="45">
        <v>0.21066880467452026</v>
      </c>
      <c r="AF138" s="45">
        <v>0.10976779686158578</v>
      </c>
      <c r="AG138" s="45">
        <v>4.8885304404638535E-2</v>
      </c>
      <c r="AH138" s="45">
        <v>4.0204608941116195E-2</v>
      </c>
      <c r="AI138" s="45">
        <v>3.3568991848748099E-2</v>
      </c>
      <c r="AJ138" s="45">
        <v>4.0593391778953519E-2</v>
      </c>
      <c r="AK138" s="45">
        <v>5.9291779107953212E-2</v>
      </c>
      <c r="AL138" s="45">
        <v>0.14480935713144655</v>
      </c>
      <c r="AM138" s="40">
        <v>0.36347537214297637</v>
      </c>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row>
    <row r="139" spans="1:101" s="20" customFormat="1">
      <c r="A139" s="20" t="s">
        <v>471</v>
      </c>
      <c r="C139" s="45">
        <v>4.3122963133707319</v>
      </c>
      <c r="D139" s="45">
        <v>3.8231780167264038</v>
      </c>
      <c r="E139" s="45">
        <v>0.7646356033452808</v>
      </c>
      <c r="F139" s="45">
        <v>4.5878136200716844</v>
      </c>
      <c r="G139" s="45">
        <v>4.8532122954417396</v>
      </c>
      <c r="H139" s="45">
        <v>3.4143317042967607</v>
      </c>
      <c r="I139" s="45">
        <v>9319.6859379113012</v>
      </c>
      <c r="J139" s="45">
        <v>35.83661313305096</v>
      </c>
      <c r="K139" s="45">
        <v>62.530520975656692</v>
      </c>
      <c r="L139" s="81">
        <v>0.70351995677246348</v>
      </c>
      <c r="M139" s="45">
        <v>4.0966909304689068E-2</v>
      </c>
      <c r="N139" s="45">
        <v>1.5403925276420553E-3</v>
      </c>
      <c r="O139" s="45">
        <v>0.52957918178796515</v>
      </c>
      <c r="P139" s="45">
        <v>0.34791737564027697</v>
      </c>
      <c r="Q139" s="45">
        <v>0.25773155954303562</v>
      </c>
      <c r="R139" s="45">
        <v>0.17827723720392794</v>
      </c>
      <c r="S139" s="45">
        <v>8.7634468812687591E-2</v>
      </c>
      <c r="T139" s="45">
        <v>5.8595498726719451E-2</v>
      </c>
      <c r="U139" s="45">
        <v>4.729760318106277E-2</v>
      </c>
      <c r="V139" s="45">
        <v>4.8582532793503601E-2</v>
      </c>
      <c r="W139" s="45">
        <v>4.6746646890532671E-2</v>
      </c>
      <c r="X139" s="45">
        <v>8.3579215886448996E-2</v>
      </c>
      <c r="Y139" s="45">
        <v>0.18734995752441971</v>
      </c>
      <c r="Z139" s="45">
        <v>0.48351635041743002</v>
      </c>
      <c r="AA139" s="45"/>
      <c r="AB139" s="45">
        <v>0.41490417048294342</v>
      </c>
      <c r="AC139" s="45">
        <v>0.26232971300100077</v>
      </c>
      <c r="AD139" s="45">
        <v>0.22698939458683781</v>
      </c>
      <c r="AE139" s="45">
        <v>0.21066880467452026</v>
      </c>
      <c r="AF139" s="45">
        <v>0.10976779686158578</v>
      </c>
      <c r="AG139" s="45">
        <v>4.8885304404638535E-2</v>
      </c>
      <c r="AH139" s="45">
        <v>4.0204608941116195E-2</v>
      </c>
      <c r="AI139" s="45">
        <v>3.3568991848748099E-2</v>
      </c>
      <c r="AJ139" s="45">
        <v>4.0593391778953519E-2</v>
      </c>
      <c r="AK139" s="45">
        <v>5.9291779107953212E-2</v>
      </c>
      <c r="AL139" s="45">
        <v>0.14480935713144655</v>
      </c>
      <c r="AM139" s="40">
        <v>0.36347537214297637</v>
      </c>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row>
    <row r="140" spans="1:101" s="20" customFormat="1">
      <c r="A140" s="20" t="s">
        <v>472</v>
      </c>
      <c r="C140" s="45">
        <v>4.3122963133707319</v>
      </c>
      <c r="D140" s="45">
        <v>3.8231780167264038</v>
      </c>
      <c r="E140" s="45">
        <v>0.7646356033452808</v>
      </c>
      <c r="F140" s="45">
        <v>4.5878136200716844</v>
      </c>
      <c r="G140" s="45">
        <v>4.8532122954417396</v>
      </c>
      <c r="H140" s="45">
        <v>3.4143317042967607</v>
      </c>
      <c r="I140" s="45">
        <v>9319.6859379113012</v>
      </c>
      <c r="J140" s="45">
        <v>35.83661313305096</v>
      </c>
      <c r="K140" s="45">
        <v>62.530520975656692</v>
      </c>
      <c r="L140" s="81">
        <v>0.70351995677246348</v>
      </c>
      <c r="M140" s="45">
        <v>4.0966909304689068E-2</v>
      </c>
      <c r="N140" s="45">
        <v>1.5403925276420553E-3</v>
      </c>
      <c r="O140" s="45">
        <v>0.52957918178796515</v>
      </c>
      <c r="P140" s="45">
        <v>0.34791737564027697</v>
      </c>
      <c r="Q140" s="45">
        <v>0.25773155954303562</v>
      </c>
      <c r="R140" s="45">
        <v>0.17827723720392794</v>
      </c>
      <c r="S140" s="45">
        <v>8.7634468812687591E-2</v>
      </c>
      <c r="T140" s="45">
        <v>5.8595498726719451E-2</v>
      </c>
      <c r="U140" s="45">
        <v>4.729760318106277E-2</v>
      </c>
      <c r="V140" s="45">
        <v>4.8582532793503601E-2</v>
      </c>
      <c r="W140" s="45">
        <v>4.6746646890532671E-2</v>
      </c>
      <c r="X140" s="45">
        <v>8.3579215886448996E-2</v>
      </c>
      <c r="Y140" s="45">
        <v>0.18734995752441971</v>
      </c>
      <c r="Z140" s="45">
        <v>0.48351635041743002</v>
      </c>
      <c r="AA140" s="45"/>
      <c r="AB140" s="45">
        <v>0.41490417048294342</v>
      </c>
      <c r="AC140" s="45">
        <v>0.26232971300100077</v>
      </c>
      <c r="AD140" s="45">
        <v>0.22698939458683781</v>
      </c>
      <c r="AE140" s="45">
        <v>0.21066880467452026</v>
      </c>
      <c r="AF140" s="45">
        <v>0.10976779686158578</v>
      </c>
      <c r="AG140" s="45">
        <v>4.8885304404638535E-2</v>
      </c>
      <c r="AH140" s="45">
        <v>4.0204608941116195E-2</v>
      </c>
      <c r="AI140" s="45">
        <v>3.3568991848748099E-2</v>
      </c>
      <c r="AJ140" s="45">
        <v>4.0593391778953519E-2</v>
      </c>
      <c r="AK140" s="45">
        <v>5.9291779107953212E-2</v>
      </c>
      <c r="AL140" s="45">
        <v>0.14480935713144655</v>
      </c>
      <c r="AM140" s="40">
        <v>0.36347537214297637</v>
      </c>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row>
    <row r="141" spans="1:101" s="20" customFormat="1">
      <c r="A141" s="20" t="s">
        <v>473</v>
      </c>
      <c r="C141" s="45">
        <v>4.3122963133707319</v>
      </c>
      <c r="D141" s="45">
        <v>3.8231780167264038</v>
      </c>
      <c r="E141" s="45">
        <v>0.7646356033452808</v>
      </c>
      <c r="F141" s="45">
        <v>4.5878136200716844</v>
      </c>
      <c r="G141" s="45">
        <v>4.8532122954417396</v>
      </c>
      <c r="H141" s="45">
        <v>3.4143317042967607</v>
      </c>
      <c r="I141" s="45">
        <v>9319.6859379113012</v>
      </c>
      <c r="J141" s="45">
        <v>35.83661313305096</v>
      </c>
      <c r="K141" s="45">
        <v>62.530520975656692</v>
      </c>
      <c r="L141" s="81">
        <v>0.70351995677246348</v>
      </c>
      <c r="M141" s="45">
        <v>4.0966909304689068E-2</v>
      </c>
      <c r="N141" s="45">
        <v>1.5403925276420553E-3</v>
      </c>
      <c r="O141" s="45">
        <v>0.52957918178796515</v>
      </c>
      <c r="P141" s="45">
        <v>0.34791737564027697</v>
      </c>
      <c r="Q141" s="45">
        <v>0.25773155954303562</v>
      </c>
      <c r="R141" s="45">
        <v>0.17827723720392794</v>
      </c>
      <c r="S141" s="45">
        <v>8.7634468812687591E-2</v>
      </c>
      <c r="T141" s="45">
        <v>5.8595498726719451E-2</v>
      </c>
      <c r="U141" s="45">
        <v>4.729760318106277E-2</v>
      </c>
      <c r="V141" s="45">
        <v>4.8582532793503601E-2</v>
      </c>
      <c r="W141" s="45">
        <v>4.6746646890532671E-2</v>
      </c>
      <c r="X141" s="45">
        <v>8.3579215886448996E-2</v>
      </c>
      <c r="Y141" s="45">
        <v>0.18734995752441971</v>
      </c>
      <c r="Z141" s="45">
        <v>0.48351635041743002</v>
      </c>
      <c r="AA141" s="45"/>
      <c r="AB141" s="45">
        <v>0.41490417048294342</v>
      </c>
      <c r="AC141" s="45">
        <v>0.26232971300100077</v>
      </c>
      <c r="AD141" s="45">
        <v>0.22698939458683781</v>
      </c>
      <c r="AE141" s="45">
        <v>0.21066880467452026</v>
      </c>
      <c r="AF141" s="45">
        <v>0.10976779686158578</v>
      </c>
      <c r="AG141" s="45">
        <v>4.8885304404638535E-2</v>
      </c>
      <c r="AH141" s="45">
        <v>4.0204608941116195E-2</v>
      </c>
      <c r="AI141" s="45">
        <v>3.3568991848748099E-2</v>
      </c>
      <c r="AJ141" s="45">
        <v>4.0593391778953519E-2</v>
      </c>
      <c r="AK141" s="45">
        <v>5.9291779107953212E-2</v>
      </c>
      <c r="AL141" s="45">
        <v>0.14480935713144655</v>
      </c>
      <c r="AM141" s="40">
        <v>0.36347537214297637</v>
      </c>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row>
    <row r="142" spans="1:101" s="20" customFormat="1">
      <c r="A142" s="20" t="s">
        <v>474</v>
      </c>
      <c r="C142" s="45">
        <v>4.3122963133707319</v>
      </c>
      <c r="D142" s="45">
        <v>3.8231780167264038</v>
      </c>
      <c r="E142" s="45">
        <v>0.7646356033452808</v>
      </c>
      <c r="F142" s="45">
        <v>4.5878136200716844</v>
      </c>
      <c r="G142" s="45">
        <v>4.8532122954417396</v>
      </c>
      <c r="H142" s="45">
        <v>3.4143317042967607</v>
      </c>
      <c r="I142" s="45">
        <v>9319.6859379113012</v>
      </c>
      <c r="J142" s="45">
        <v>35.83661313305096</v>
      </c>
      <c r="K142" s="45">
        <v>62.530520975656692</v>
      </c>
      <c r="L142" s="81">
        <v>0.70351995677246348</v>
      </c>
      <c r="M142" s="45">
        <v>4.0966909304689068E-2</v>
      </c>
      <c r="N142" s="45">
        <v>1.5403925276420553E-3</v>
      </c>
      <c r="O142" s="45">
        <v>0.52957918178796515</v>
      </c>
      <c r="P142" s="45">
        <v>0.34791737564027697</v>
      </c>
      <c r="Q142" s="45">
        <v>0.25773155954303562</v>
      </c>
      <c r="R142" s="45">
        <v>0.17827723720392794</v>
      </c>
      <c r="S142" s="45">
        <v>8.7634468812687591E-2</v>
      </c>
      <c r="T142" s="45">
        <v>5.8595498726719451E-2</v>
      </c>
      <c r="U142" s="45">
        <v>4.729760318106277E-2</v>
      </c>
      <c r="V142" s="45">
        <v>4.8582532793503601E-2</v>
      </c>
      <c r="W142" s="45">
        <v>4.6746646890532671E-2</v>
      </c>
      <c r="X142" s="45">
        <v>8.3579215886448996E-2</v>
      </c>
      <c r="Y142" s="45">
        <v>0.18734995752441971</v>
      </c>
      <c r="Z142" s="45">
        <v>0.48351635041743002</v>
      </c>
      <c r="AA142" s="45"/>
      <c r="AB142" s="45">
        <v>0.41490417048294342</v>
      </c>
      <c r="AC142" s="45">
        <v>0.26232971300100077</v>
      </c>
      <c r="AD142" s="45">
        <v>0.22698939458683781</v>
      </c>
      <c r="AE142" s="45">
        <v>0.21066880467452026</v>
      </c>
      <c r="AF142" s="45">
        <v>0.10976779686158578</v>
      </c>
      <c r="AG142" s="45">
        <v>4.8885304404638535E-2</v>
      </c>
      <c r="AH142" s="45">
        <v>4.0204608941116195E-2</v>
      </c>
      <c r="AI142" s="45">
        <v>3.3568991848748099E-2</v>
      </c>
      <c r="AJ142" s="45">
        <v>4.0593391778953519E-2</v>
      </c>
      <c r="AK142" s="45">
        <v>5.9291779107953212E-2</v>
      </c>
      <c r="AL142" s="45">
        <v>0.14480935713144655</v>
      </c>
      <c r="AM142" s="40">
        <v>0.36347537214297637</v>
      </c>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row>
    <row r="143" spans="1:101" s="20" customFormat="1">
      <c r="A143" s="20" t="s">
        <v>475</v>
      </c>
      <c r="C143" s="45">
        <v>4.3122963133707319</v>
      </c>
      <c r="D143" s="45">
        <v>3.8231780167264038</v>
      </c>
      <c r="E143" s="45">
        <v>0.7646356033452808</v>
      </c>
      <c r="F143" s="45">
        <v>4.5878136200716844</v>
      </c>
      <c r="G143" s="45">
        <v>4.8532122954417396</v>
      </c>
      <c r="H143" s="45">
        <v>3.4143317042967607</v>
      </c>
      <c r="I143" s="45">
        <v>9319.6859379113012</v>
      </c>
      <c r="J143" s="45">
        <v>35.83661313305096</v>
      </c>
      <c r="K143" s="45">
        <v>62.530520975656692</v>
      </c>
      <c r="L143" s="81">
        <v>0.70351995677246348</v>
      </c>
      <c r="M143" s="45">
        <v>4.0966909304689068E-2</v>
      </c>
      <c r="N143" s="45">
        <v>1.5403925276420553E-3</v>
      </c>
      <c r="O143" s="45">
        <v>0.52957918178796515</v>
      </c>
      <c r="P143" s="45">
        <v>0.34791737564027697</v>
      </c>
      <c r="Q143" s="45">
        <v>0.25773155954303562</v>
      </c>
      <c r="R143" s="45">
        <v>0.17827723720392794</v>
      </c>
      <c r="S143" s="45">
        <v>8.7634468812687591E-2</v>
      </c>
      <c r="T143" s="45">
        <v>5.8595498726719451E-2</v>
      </c>
      <c r="U143" s="45">
        <v>4.729760318106277E-2</v>
      </c>
      <c r="V143" s="45">
        <v>4.8582532793503601E-2</v>
      </c>
      <c r="W143" s="45">
        <v>4.6746646890532671E-2</v>
      </c>
      <c r="X143" s="45">
        <v>8.3579215886448996E-2</v>
      </c>
      <c r="Y143" s="45">
        <v>0.18734995752441971</v>
      </c>
      <c r="Z143" s="45">
        <v>0.48351635041743002</v>
      </c>
      <c r="AA143" s="45"/>
      <c r="AB143" s="45">
        <v>0.41490417048294342</v>
      </c>
      <c r="AC143" s="45">
        <v>0.26232971300100077</v>
      </c>
      <c r="AD143" s="45">
        <v>0.22698939458683781</v>
      </c>
      <c r="AE143" s="45">
        <v>0.21066880467452026</v>
      </c>
      <c r="AF143" s="45">
        <v>0.10976779686158578</v>
      </c>
      <c r="AG143" s="45">
        <v>4.8885304404638535E-2</v>
      </c>
      <c r="AH143" s="45">
        <v>4.0204608941116195E-2</v>
      </c>
      <c r="AI143" s="45">
        <v>3.3568991848748099E-2</v>
      </c>
      <c r="AJ143" s="45">
        <v>4.0593391778953519E-2</v>
      </c>
      <c r="AK143" s="45">
        <v>5.9291779107953212E-2</v>
      </c>
      <c r="AL143" s="45">
        <v>0.14480935713144655</v>
      </c>
      <c r="AM143" s="40">
        <v>0.36347537214297637</v>
      </c>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row>
    <row r="144" spans="1:101" s="20" customFormat="1">
      <c r="A144" s="20" t="s">
        <v>476</v>
      </c>
      <c r="C144" s="45">
        <v>4.3122963133707319</v>
      </c>
      <c r="D144" s="45">
        <v>3.8231780167264038</v>
      </c>
      <c r="E144" s="45">
        <v>0.7646356033452808</v>
      </c>
      <c r="F144" s="45">
        <v>4.5878136200716844</v>
      </c>
      <c r="G144" s="45">
        <v>4.8532122954417396</v>
      </c>
      <c r="H144" s="45">
        <v>3.4143317042967607</v>
      </c>
      <c r="I144" s="45">
        <v>9319.6859379113012</v>
      </c>
      <c r="J144" s="45">
        <v>35.83661313305096</v>
      </c>
      <c r="K144" s="45">
        <v>62.530520975656692</v>
      </c>
      <c r="L144" s="81">
        <v>0.70351995677246348</v>
      </c>
      <c r="M144" s="45">
        <v>4.0966909304689068E-2</v>
      </c>
      <c r="N144" s="45">
        <v>1.5403925276420553E-3</v>
      </c>
      <c r="O144" s="45">
        <v>0.52957918178796515</v>
      </c>
      <c r="P144" s="45">
        <v>0.34791737564027697</v>
      </c>
      <c r="Q144" s="45">
        <v>0.25773155954303562</v>
      </c>
      <c r="R144" s="45">
        <v>0.17827723720392794</v>
      </c>
      <c r="S144" s="45">
        <v>8.7634468812687591E-2</v>
      </c>
      <c r="T144" s="45">
        <v>5.8595498726719451E-2</v>
      </c>
      <c r="U144" s="45">
        <v>4.729760318106277E-2</v>
      </c>
      <c r="V144" s="45">
        <v>4.8582532793503601E-2</v>
      </c>
      <c r="W144" s="45">
        <v>4.6746646890532671E-2</v>
      </c>
      <c r="X144" s="45">
        <v>8.3579215886448996E-2</v>
      </c>
      <c r="Y144" s="45">
        <v>0.18734995752441971</v>
      </c>
      <c r="Z144" s="45">
        <v>0.48351635041743002</v>
      </c>
      <c r="AA144" s="45"/>
      <c r="AB144" s="45">
        <v>0.41490417048294342</v>
      </c>
      <c r="AC144" s="45">
        <v>0.26232971300100077</v>
      </c>
      <c r="AD144" s="45">
        <v>0.22698939458683781</v>
      </c>
      <c r="AE144" s="45">
        <v>0.21066880467452026</v>
      </c>
      <c r="AF144" s="45">
        <v>0.10976779686158578</v>
      </c>
      <c r="AG144" s="45">
        <v>4.8885304404638535E-2</v>
      </c>
      <c r="AH144" s="45">
        <v>4.0204608941116195E-2</v>
      </c>
      <c r="AI144" s="45">
        <v>3.3568991848748099E-2</v>
      </c>
      <c r="AJ144" s="45">
        <v>4.0593391778953519E-2</v>
      </c>
      <c r="AK144" s="45">
        <v>5.9291779107953212E-2</v>
      </c>
      <c r="AL144" s="45">
        <v>0.14480935713144655</v>
      </c>
      <c r="AM144" s="40">
        <v>0.36347537214297637</v>
      </c>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row>
    <row r="145" spans="1:131" s="20" customFormat="1">
      <c r="A145" s="20" t="s">
        <v>477</v>
      </c>
      <c r="C145" s="45">
        <v>4.3122963133707319</v>
      </c>
      <c r="D145" s="45">
        <v>3.8231780167264038</v>
      </c>
      <c r="E145" s="45">
        <v>0.7646356033452808</v>
      </c>
      <c r="F145" s="45">
        <v>4.5878136200716844</v>
      </c>
      <c r="G145" s="45">
        <v>4.8532122954417396</v>
      </c>
      <c r="H145" s="45">
        <v>3.4143317042967607</v>
      </c>
      <c r="I145" s="45">
        <v>9319.6859379113012</v>
      </c>
      <c r="J145" s="45">
        <v>35.83661313305096</v>
      </c>
      <c r="K145" s="45">
        <v>62.530520975656692</v>
      </c>
      <c r="L145" s="81">
        <v>0.70351995677246348</v>
      </c>
      <c r="M145" s="45">
        <v>4.0966909304689068E-2</v>
      </c>
      <c r="N145" s="45">
        <v>1.5403925276420553E-3</v>
      </c>
      <c r="O145" s="45">
        <v>0.52957918178796515</v>
      </c>
      <c r="P145" s="45">
        <v>0.34791737564027697</v>
      </c>
      <c r="Q145" s="45">
        <v>0.25773155954303562</v>
      </c>
      <c r="R145" s="45">
        <v>0.17827723720392794</v>
      </c>
      <c r="S145" s="45">
        <v>8.7634468812687591E-2</v>
      </c>
      <c r="T145" s="45">
        <v>5.8595498726719451E-2</v>
      </c>
      <c r="U145" s="45">
        <v>4.729760318106277E-2</v>
      </c>
      <c r="V145" s="45">
        <v>4.8582532793503601E-2</v>
      </c>
      <c r="W145" s="45">
        <v>4.6746646890532671E-2</v>
      </c>
      <c r="X145" s="45">
        <v>8.3579215886448996E-2</v>
      </c>
      <c r="Y145" s="45">
        <v>0.18734995752441971</v>
      </c>
      <c r="Z145" s="45">
        <v>0.48351635041743002</v>
      </c>
      <c r="AA145" s="45"/>
      <c r="AB145" s="45">
        <v>0.41490417048294342</v>
      </c>
      <c r="AC145" s="45">
        <v>0.26232971300100077</v>
      </c>
      <c r="AD145" s="45">
        <v>0.22698939458683781</v>
      </c>
      <c r="AE145" s="45">
        <v>0.21066880467452026</v>
      </c>
      <c r="AF145" s="45">
        <v>0.10976779686158578</v>
      </c>
      <c r="AG145" s="45">
        <v>4.8885304404638535E-2</v>
      </c>
      <c r="AH145" s="45">
        <v>4.0204608941116195E-2</v>
      </c>
      <c r="AI145" s="45">
        <v>3.3568991848748099E-2</v>
      </c>
      <c r="AJ145" s="45">
        <v>4.0593391778953519E-2</v>
      </c>
      <c r="AK145" s="45">
        <v>5.9291779107953212E-2</v>
      </c>
      <c r="AL145" s="45">
        <v>0.14480935713144655</v>
      </c>
      <c r="AM145" s="40">
        <v>0.36347537214297637</v>
      </c>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row>
    <row r="146" spans="1:131" s="20" customFormat="1">
      <c r="A146" s="20" t="s">
        <v>478</v>
      </c>
      <c r="C146" s="45">
        <v>4.3122963133707319</v>
      </c>
      <c r="D146" s="45">
        <v>3.8231780167264038</v>
      </c>
      <c r="E146" s="45">
        <v>0.7646356033452808</v>
      </c>
      <c r="F146" s="45">
        <v>4.5878136200716844</v>
      </c>
      <c r="G146" s="45">
        <v>4.8532122954417396</v>
      </c>
      <c r="H146" s="45">
        <v>3.4143317042967607</v>
      </c>
      <c r="I146" s="45">
        <v>9319.6859379113012</v>
      </c>
      <c r="J146" s="45">
        <v>35.83661313305096</v>
      </c>
      <c r="K146" s="45">
        <v>62.530520975656692</v>
      </c>
      <c r="L146" s="81">
        <v>0.70351995677246348</v>
      </c>
      <c r="M146" s="45">
        <v>4.0966909304689068E-2</v>
      </c>
      <c r="N146" s="45">
        <v>1.5403925276420553E-3</v>
      </c>
      <c r="O146" s="45">
        <v>0.52957918178796515</v>
      </c>
      <c r="P146" s="45">
        <v>0.34791737564027697</v>
      </c>
      <c r="Q146" s="45">
        <v>0.25773155954303562</v>
      </c>
      <c r="R146" s="45">
        <v>0.17827723720392794</v>
      </c>
      <c r="S146" s="45">
        <v>8.7634468812687591E-2</v>
      </c>
      <c r="T146" s="45">
        <v>5.8595498726719451E-2</v>
      </c>
      <c r="U146" s="45">
        <v>4.729760318106277E-2</v>
      </c>
      <c r="V146" s="45">
        <v>4.8582532793503601E-2</v>
      </c>
      <c r="W146" s="45">
        <v>4.6746646890532671E-2</v>
      </c>
      <c r="X146" s="45">
        <v>8.3579215886448996E-2</v>
      </c>
      <c r="Y146" s="45">
        <v>0.18734995752441971</v>
      </c>
      <c r="Z146" s="45">
        <v>0.48351635041743002</v>
      </c>
      <c r="AA146" s="45"/>
      <c r="AB146" s="45">
        <v>0.41490417048294342</v>
      </c>
      <c r="AC146" s="45">
        <v>0.26232971300100077</v>
      </c>
      <c r="AD146" s="45">
        <v>0.22698939458683781</v>
      </c>
      <c r="AE146" s="45">
        <v>0.21066880467452026</v>
      </c>
      <c r="AF146" s="45">
        <v>0.10976779686158578</v>
      </c>
      <c r="AG146" s="45">
        <v>4.8885304404638535E-2</v>
      </c>
      <c r="AH146" s="45">
        <v>4.0204608941116195E-2</v>
      </c>
      <c r="AI146" s="45">
        <v>3.3568991848748099E-2</v>
      </c>
      <c r="AJ146" s="45">
        <v>4.0593391778953519E-2</v>
      </c>
      <c r="AK146" s="45">
        <v>5.9291779107953212E-2</v>
      </c>
      <c r="AL146" s="45">
        <v>0.14480935713144655</v>
      </c>
      <c r="AM146" s="40">
        <v>0.36347537214297637</v>
      </c>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row>
    <row r="147" spans="1:131" s="20" customFormat="1">
      <c r="A147" s="20" t="s">
        <v>479</v>
      </c>
      <c r="C147" s="45">
        <v>4.3122963133707319</v>
      </c>
      <c r="D147" s="45">
        <v>3.8231780167264038</v>
      </c>
      <c r="E147" s="45">
        <v>0.7646356033452808</v>
      </c>
      <c r="F147" s="45">
        <v>4.5878136200716844</v>
      </c>
      <c r="G147" s="45">
        <v>4.8532122954417396</v>
      </c>
      <c r="H147" s="45">
        <v>3.4143317042967607</v>
      </c>
      <c r="I147" s="45">
        <v>9319.6859379113012</v>
      </c>
      <c r="J147" s="45">
        <v>35.83661313305096</v>
      </c>
      <c r="K147" s="45">
        <v>62.530520975656692</v>
      </c>
      <c r="L147" s="81">
        <v>0.70351995677246348</v>
      </c>
      <c r="M147" s="45">
        <v>4.0966909304689068E-2</v>
      </c>
      <c r="N147" s="45">
        <v>1.5403925276420553E-3</v>
      </c>
      <c r="O147" s="45">
        <v>0.52957918178796515</v>
      </c>
      <c r="P147" s="45">
        <v>0.34791737564027697</v>
      </c>
      <c r="Q147" s="45">
        <v>0.25773155954303562</v>
      </c>
      <c r="R147" s="45">
        <v>0.17827723720392794</v>
      </c>
      <c r="S147" s="45">
        <v>8.7634468812687591E-2</v>
      </c>
      <c r="T147" s="45">
        <v>5.8595498726719451E-2</v>
      </c>
      <c r="U147" s="45">
        <v>4.729760318106277E-2</v>
      </c>
      <c r="V147" s="45">
        <v>4.8582532793503601E-2</v>
      </c>
      <c r="W147" s="45">
        <v>4.6746646890532671E-2</v>
      </c>
      <c r="X147" s="45">
        <v>8.3579215886448996E-2</v>
      </c>
      <c r="Y147" s="45">
        <v>0.18734995752441971</v>
      </c>
      <c r="Z147" s="45">
        <v>0.48351635041743002</v>
      </c>
      <c r="AA147" s="45"/>
      <c r="AB147" s="45">
        <v>0.41490417048294342</v>
      </c>
      <c r="AC147" s="45">
        <v>0.26232971300100077</v>
      </c>
      <c r="AD147" s="45">
        <v>0.22698939458683781</v>
      </c>
      <c r="AE147" s="45">
        <v>0.21066880467452026</v>
      </c>
      <c r="AF147" s="45">
        <v>0.10976779686158578</v>
      </c>
      <c r="AG147" s="45">
        <v>4.8885304404638535E-2</v>
      </c>
      <c r="AH147" s="45">
        <v>4.0204608941116195E-2</v>
      </c>
      <c r="AI147" s="45">
        <v>3.3568991848748099E-2</v>
      </c>
      <c r="AJ147" s="45">
        <v>4.0593391778953519E-2</v>
      </c>
      <c r="AK147" s="45">
        <v>5.9291779107953212E-2</v>
      </c>
      <c r="AL147" s="45">
        <v>0.14480935713144655</v>
      </c>
      <c r="AM147" s="40">
        <v>0.36347537214297637</v>
      </c>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row>
    <row r="148" spans="1:131" s="20" customFormat="1">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row>
    <row r="149" spans="1:131" s="20"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0"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0"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0"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0"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0"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0"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0"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0"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0"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W64"/>
  <sheetViews>
    <sheetView topLeftCell="E6" workbookViewId="0">
      <selection activeCell="E11" sqref="E11:E28"/>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7" width="9.7109375" customWidth="1"/>
    <col min="8" max="8" width="18" customWidth="1"/>
    <col min="9" max="9" width="13.140625" customWidth="1"/>
    <col min="10" max="10" width="11.7109375" customWidth="1"/>
    <col min="11" max="11" width="12.42578125" customWidth="1"/>
    <col min="12" max="12" width="15.42578125" customWidth="1"/>
    <col min="13" max="13" width="9.42578125" customWidth="1"/>
    <col min="14" max="14" width="9" customWidth="1"/>
    <col min="15" max="16" width="13.28515625" customWidth="1"/>
    <col min="17" max="17" width="10.28515625" customWidth="1"/>
    <col min="18" max="18" width="11.7109375" customWidth="1"/>
    <col min="19" max="19" width="12.140625" customWidth="1"/>
    <col min="20" max="20" width="14" customWidth="1"/>
    <col min="21" max="21" width="24" customWidth="1"/>
  </cols>
  <sheetData>
    <row r="1" spans="1:23" ht="15.75">
      <c r="A1" s="119" t="s">
        <v>381</v>
      </c>
    </row>
    <row r="2" spans="1:23">
      <c r="J2" s="140"/>
    </row>
    <row r="3" spans="1:23">
      <c r="J3" s="140"/>
    </row>
    <row r="7" spans="1:23">
      <c r="B7" s="157" t="s">
        <v>450</v>
      </c>
      <c r="I7" s="157">
        <v>20</v>
      </c>
    </row>
    <row r="9" spans="1:23" s="125" customFormat="1">
      <c r="A9" s="120"/>
      <c r="B9" s="120"/>
      <c r="C9" s="120"/>
      <c r="D9" s="120"/>
      <c r="E9" s="120"/>
      <c r="F9" s="120"/>
      <c r="G9" s="120"/>
      <c r="H9" s="120"/>
      <c r="I9" s="120"/>
      <c r="J9" s="120" t="s">
        <v>413</v>
      </c>
      <c r="K9" s="120" t="s">
        <v>412</v>
      </c>
      <c r="L9" s="122" t="s">
        <v>382</v>
      </c>
      <c r="M9" s="120" t="s">
        <v>383</v>
      </c>
      <c r="N9" s="120" t="s">
        <v>383</v>
      </c>
      <c r="O9" s="123" t="s">
        <v>384</v>
      </c>
      <c r="P9" s="120"/>
      <c r="Q9" s="120"/>
      <c r="R9" s="124"/>
      <c r="S9" s="120"/>
      <c r="T9" s="120"/>
      <c r="U9" s="120"/>
    </row>
    <row r="10" spans="1:23" s="129" customFormat="1" ht="70.5" customHeight="1">
      <c r="A10" s="126" t="s">
        <v>22</v>
      </c>
      <c r="B10" s="121" t="s">
        <v>385</v>
      </c>
      <c r="C10" s="126" t="s">
        <v>14</v>
      </c>
      <c r="D10" s="127" t="s">
        <v>386</v>
      </c>
      <c r="E10" s="126" t="s">
        <v>387</v>
      </c>
      <c r="F10" s="126" t="s">
        <v>368</v>
      </c>
      <c r="G10" s="127" t="s">
        <v>388</v>
      </c>
      <c r="H10" s="122" t="s">
        <v>389</v>
      </c>
      <c r="I10" s="122" t="s">
        <v>390</v>
      </c>
      <c r="J10" s="122" t="s">
        <v>410</v>
      </c>
      <c r="K10" s="122" t="s">
        <v>411</v>
      </c>
      <c r="L10" s="122" t="s">
        <v>391</v>
      </c>
      <c r="M10" s="122" t="s">
        <v>392</v>
      </c>
      <c r="N10" s="122" t="s">
        <v>393</v>
      </c>
      <c r="O10" s="128" t="s">
        <v>394</v>
      </c>
      <c r="P10" s="122" t="s">
        <v>395</v>
      </c>
      <c r="Q10" s="122"/>
      <c r="R10" s="122"/>
      <c r="S10" s="128"/>
      <c r="T10" s="128"/>
      <c r="U10" s="127" t="s">
        <v>396</v>
      </c>
    </row>
    <row r="11" spans="1:23" s="137" customFormat="1">
      <c r="A11" s="130" t="str">
        <f t="shared" ref="A11:A28" si="0">CONCATENATE(C11,"-",E11)</f>
        <v>DHP-Retro-Large Off</v>
      </c>
      <c r="B11" s="131" t="str">
        <f>$B$7</f>
        <v>DHP</v>
      </c>
      <c r="C11" s="130" t="str">
        <f t="shared" ref="C11:C28" si="1">CONCATENATE(B11,"-",F11)</f>
        <v>DHP-Retro</v>
      </c>
      <c r="D11" s="130" t="str">
        <f>CONCATENATE(C11,"-",E11,"-",H11)</f>
        <v>DHP-Retro-Large Off-ElecHt</v>
      </c>
      <c r="E11" s="131" t="s">
        <v>369</v>
      </c>
      <c r="F11" s="141" t="s">
        <v>417</v>
      </c>
      <c r="G11" s="132" t="s">
        <v>408</v>
      </c>
      <c r="H11" s="141" t="s">
        <v>370</v>
      </c>
      <c r="I11" s="158">
        <f t="shared" ref="I11:I28" si="2">$I$7</f>
        <v>20</v>
      </c>
      <c r="J11" s="133">
        <f t="shared" ref="J11:L28" ca="1" si="3">VLOOKUP(J$9,V_PRE2013,$P11,FALSE)</f>
        <v>0.54037060186620078</v>
      </c>
      <c r="K11" s="133">
        <f t="shared" ca="1" si="3"/>
        <v>0.20943280302167308</v>
      </c>
      <c r="L11" s="133">
        <f t="shared" ca="1" si="3"/>
        <v>0.25019659511212627</v>
      </c>
      <c r="M11" s="134">
        <f>'Savings &amp; Cost'!$B$9</f>
        <v>4</v>
      </c>
      <c r="N11" s="134">
        <f>'Savings &amp; Cost'!$B$10</f>
        <v>3.8231780167264038</v>
      </c>
      <c r="O11" s="136">
        <f t="shared" ref="O11:O28" ca="1" si="4">VLOOKUP(O$9,V_PRE2013,P11,FALSE)</f>
        <v>0.76889412716362515</v>
      </c>
      <c r="P11" s="135">
        <f ca="1">MATCH(E11,[1]!BLDGTYPE,0)</f>
        <v>2</v>
      </c>
      <c r="Q11" s="163"/>
      <c r="R11" s="163"/>
      <c r="S11" s="163"/>
      <c r="T11" s="166"/>
      <c r="U11" s="137" t="str">
        <f t="shared" ref="U11:U28" si="5">CONCATENATE(E11," - ",F11)</f>
        <v>Large Off - Retro</v>
      </c>
      <c r="V11" s="137" t="s">
        <v>8</v>
      </c>
      <c r="W11" s="138"/>
    </row>
    <row r="12" spans="1:23" s="140" customFormat="1">
      <c r="A12" s="130" t="str">
        <f t="shared" si="0"/>
        <v>DHP-Retro-Medium Off</v>
      </c>
      <c r="B12" s="131" t="str">
        <f t="shared" ref="B12:B28" si="6">$B$7</f>
        <v>DHP</v>
      </c>
      <c r="C12" s="130" t="str">
        <f t="shared" si="1"/>
        <v>DHP-Retro</v>
      </c>
      <c r="D12" s="130" t="str">
        <f t="shared" ref="D12:D28" si="7">CONCATENATE(C12,"-",E12,"-",H12)</f>
        <v>DHP-Retro-Medium Off-ElecHt</v>
      </c>
      <c r="E12" s="139" t="s">
        <v>371</v>
      </c>
      <c r="F12" s="141" t="s">
        <v>417</v>
      </c>
      <c r="G12" s="132" t="s">
        <v>408</v>
      </c>
      <c r="H12" s="141" t="s">
        <v>370</v>
      </c>
      <c r="I12" s="158">
        <f t="shared" si="2"/>
        <v>20</v>
      </c>
      <c r="J12" s="133">
        <f t="shared" ca="1" si="3"/>
        <v>0.51430081857580845</v>
      </c>
      <c r="K12" s="133">
        <f t="shared" ca="1" si="3"/>
        <v>0.22131165109110185</v>
      </c>
      <c r="L12" s="133">
        <f t="shared" ca="1" si="3"/>
        <v>0.26438753033308959</v>
      </c>
      <c r="M12" s="134">
        <f>'Savings &amp; Cost'!$B$9</f>
        <v>4</v>
      </c>
      <c r="N12" s="134">
        <f>'Savings &amp; Cost'!$B$10</f>
        <v>3.8231780167264038</v>
      </c>
      <c r="O12" s="136">
        <f t="shared" ca="1" si="4"/>
        <v>0.9156533727398849</v>
      </c>
      <c r="P12" s="135">
        <f ca="1">MATCH(E12,[1]!BLDGTYPE,0)</f>
        <v>3</v>
      </c>
      <c r="Q12" s="163"/>
      <c r="R12" s="163"/>
      <c r="S12" s="163"/>
      <c r="T12" s="166"/>
      <c r="U12" s="137" t="str">
        <f t="shared" si="5"/>
        <v>Medium Off - Retro</v>
      </c>
    </row>
    <row r="13" spans="1:23" s="140" customFormat="1">
      <c r="A13" s="130" t="str">
        <f t="shared" si="0"/>
        <v>DHP-Retro-Small Off</v>
      </c>
      <c r="B13" s="131" t="str">
        <f t="shared" si="6"/>
        <v>DHP</v>
      </c>
      <c r="C13" s="130" t="str">
        <f t="shared" si="1"/>
        <v>DHP-Retro</v>
      </c>
      <c r="D13" s="130" t="str">
        <f t="shared" si="7"/>
        <v>DHP-Retro-Small Off-ElecHt</v>
      </c>
      <c r="E13" s="139" t="s">
        <v>372</v>
      </c>
      <c r="F13" s="141" t="s">
        <v>417</v>
      </c>
      <c r="G13" s="132" t="s">
        <v>408</v>
      </c>
      <c r="H13" s="141" t="s">
        <v>370</v>
      </c>
      <c r="I13" s="158">
        <f t="shared" si="2"/>
        <v>20</v>
      </c>
      <c r="J13" s="133">
        <f t="shared" ca="1" si="3"/>
        <v>0.3275419203320854</v>
      </c>
      <c r="K13" s="133">
        <f t="shared" ca="1" si="3"/>
        <v>0.30640942705415353</v>
      </c>
      <c r="L13" s="133">
        <f t="shared" ca="1" si="3"/>
        <v>0.36604865261376096</v>
      </c>
      <c r="M13" s="134">
        <f>'Savings &amp; Cost'!$B$9</f>
        <v>4</v>
      </c>
      <c r="N13" s="134">
        <f>'Savings &amp; Cost'!$B$10</f>
        <v>3.8231780167264038</v>
      </c>
      <c r="O13" s="136">
        <f t="shared" ca="1" si="4"/>
        <v>0.85579006639653332</v>
      </c>
      <c r="P13" s="135">
        <f ca="1">MATCH(E13,[1]!BLDGTYPE,0)</f>
        <v>4</v>
      </c>
      <c r="Q13" s="163"/>
      <c r="R13" s="163"/>
      <c r="S13" s="163"/>
      <c r="T13" s="166"/>
      <c r="U13" s="137" t="str">
        <f t="shared" si="5"/>
        <v>Small Off - Retro</v>
      </c>
    </row>
    <row r="14" spans="1:23" s="140" customFormat="1">
      <c r="A14" s="130" t="str">
        <f t="shared" si="0"/>
        <v>DHP-Retro-Xlarge Ret</v>
      </c>
      <c r="B14" s="131" t="str">
        <f t="shared" si="6"/>
        <v>DHP</v>
      </c>
      <c r="C14" s="130" t="str">
        <f t="shared" si="1"/>
        <v>DHP-Retro</v>
      </c>
      <c r="D14" s="130" t="str">
        <f t="shared" si="7"/>
        <v>DHP-Retro-Xlarge Ret-ElecHt</v>
      </c>
      <c r="E14" s="139" t="s">
        <v>397</v>
      </c>
      <c r="F14" s="141" t="s">
        <v>417</v>
      </c>
      <c r="G14" s="132" t="s">
        <v>408</v>
      </c>
      <c r="H14" s="141" t="s">
        <v>370</v>
      </c>
      <c r="I14" s="158">
        <f t="shared" si="2"/>
        <v>20</v>
      </c>
      <c r="J14" s="133">
        <f t="shared" ca="1" si="3"/>
        <v>0.91606730000738101</v>
      </c>
      <c r="K14" s="133">
        <f t="shared" ca="1" si="3"/>
        <v>5.2995881766435368E-2</v>
      </c>
      <c r="L14" s="133">
        <f t="shared" ca="1" si="3"/>
        <v>3.0936818226183656E-2</v>
      </c>
      <c r="M14" s="134">
        <f>'Savings &amp; Cost'!$B$9</f>
        <v>4</v>
      </c>
      <c r="N14" s="134">
        <f>'Savings &amp; Cost'!$B$10</f>
        <v>3.8231780167264038</v>
      </c>
      <c r="O14" s="136">
        <f t="shared" ca="1" si="4"/>
        <v>0.95160006380782447</v>
      </c>
      <c r="P14" s="135">
        <f ca="1">MATCH(E14,[1]!BLDGTYPE,0)</f>
        <v>5</v>
      </c>
      <c r="Q14" s="163"/>
      <c r="R14" s="163"/>
      <c r="S14" s="163"/>
      <c r="T14" s="166"/>
      <c r="U14" s="137" t="str">
        <f t="shared" si="5"/>
        <v>Xlarge Ret - Retro</v>
      </c>
    </row>
    <row r="15" spans="1:23" s="140" customFormat="1">
      <c r="A15" s="130" t="str">
        <f t="shared" si="0"/>
        <v>DHP-Retro-Large Ret</v>
      </c>
      <c r="B15" s="131" t="str">
        <f t="shared" si="6"/>
        <v>DHP</v>
      </c>
      <c r="C15" s="130" t="str">
        <f t="shared" si="1"/>
        <v>DHP-Retro</v>
      </c>
      <c r="D15" s="130" t="str">
        <f t="shared" si="7"/>
        <v>DHP-Retro-Large Ret-ElecHt</v>
      </c>
      <c r="E15" s="139" t="s">
        <v>398</v>
      </c>
      <c r="F15" s="141" t="s">
        <v>417</v>
      </c>
      <c r="G15" s="132" t="s">
        <v>408</v>
      </c>
      <c r="H15" s="141" t="s">
        <v>370</v>
      </c>
      <c r="I15" s="158">
        <f t="shared" si="2"/>
        <v>20</v>
      </c>
      <c r="J15" s="133">
        <f t="shared" ca="1" si="3"/>
        <v>0.98322307122393326</v>
      </c>
      <c r="K15" s="133">
        <f t="shared" ca="1" si="3"/>
        <v>1.0593107738682607E-2</v>
      </c>
      <c r="L15" s="133">
        <f t="shared" ca="1" si="3"/>
        <v>6.1838210373840949E-3</v>
      </c>
      <c r="M15" s="134">
        <f>'Savings &amp; Cost'!$B$9</f>
        <v>4</v>
      </c>
      <c r="N15" s="134">
        <f>'Savings &amp; Cost'!$B$10</f>
        <v>3.8231780167264038</v>
      </c>
      <c r="O15" s="136">
        <f t="shared" ca="1" si="4"/>
        <v>0.98526989662125641</v>
      </c>
      <c r="P15" s="135">
        <f ca="1">MATCH(E15,[1]!BLDGTYPE,0)</f>
        <v>6</v>
      </c>
      <c r="Q15" s="163"/>
      <c r="R15" s="163"/>
      <c r="S15" s="163"/>
      <c r="T15" s="166"/>
      <c r="U15" s="137" t="str">
        <f t="shared" si="5"/>
        <v>Large Ret - Retro</v>
      </c>
    </row>
    <row r="16" spans="1:23" s="140" customFormat="1">
      <c r="A16" s="130" t="str">
        <f t="shared" si="0"/>
        <v>DHP-Retro-Medium Ret</v>
      </c>
      <c r="B16" s="131" t="str">
        <f t="shared" si="6"/>
        <v>DHP</v>
      </c>
      <c r="C16" s="130" t="str">
        <f t="shared" si="1"/>
        <v>DHP-Retro</v>
      </c>
      <c r="D16" s="130" t="str">
        <f t="shared" si="7"/>
        <v>DHP-Retro-Medium Ret-ElecHt</v>
      </c>
      <c r="E16" s="139" t="s">
        <v>399</v>
      </c>
      <c r="F16" s="141" t="s">
        <v>417</v>
      </c>
      <c r="G16" s="132" t="s">
        <v>408</v>
      </c>
      <c r="H16" s="141" t="s">
        <v>370</v>
      </c>
      <c r="I16" s="158">
        <f t="shared" si="2"/>
        <v>20</v>
      </c>
      <c r="J16" s="133">
        <f t="shared" ca="1" si="3"/>
        <v>0.80985008893074606</v>
      </c>
      <c r="K16" s="133">
        <f t="shared" ca="1" si="3"/>
        <v>0.12006240959495594</v>
      </c>
      <c r="L16" s="133">
        <f t="shared" ca="1" si="3"/>
        <v>7.0087501474297986E-2</v>
      </c>
      <c r="M16" s="134">
        <f>'Savings &amp; Cost'!$B$9</f>
        <v>4</v>
      </c>
      <c r="N16" s="134">
        <f>'Savings &amp; Cost'!$B$10</f>
        <v>3.8231780167264038</v>
      </c>
      <c r="O16" s="136">
        <f t="shared" ca="1" si="4"/>
        <v>0.65234151837252696</v>
      </c>
      <c r="P16" s="135">
        <f ca="1">MATCH(E16,[1]!BLDGTYPE,0)</f>
        <v>7</v>
      </c>
      <c r="Q16" s="163"/>
      <c r="R16" s="163"/>
      <c r="S16" s="163"/>
      <c r="T16" s="166"/>
      <c r="U16" s="137" t="str">
        <f t="shared" si="5"/>
        <v>Medium Ret - Retro</v>
      </c>
    </row>
    <row r="17" spans="1:21" s="140" customFormat="1">
      <c r="A17" s="130" t="str">
        <f t="shared" si="0"/>
        <v>DHP-Retro-Small Ret</v>
      </c>
      <c r="B17" s="131" t="str">
        <f t="shared" si="6"/>
        <v>DHP</v>
      </c>
      <c r="C17" s="130" t="str">
        <f t="shared" si="1"/>
        <v>DHP-Retro</v>
      </c>
      <c r="D17" s="130" t="str">
        <f t="shared" si="7"/>
        <v>DHP-Retro-Small Ret-ElecHt</v>
      </c>
      <c r="E17" s="139" t="s">
        <v>400</v>
      </c>
      <c r="F17" s="141" t="s">
        <v>417</v>
      </c>
      <c r="G17" s="132" t="s">
        <v>408</v>
      </c>
      <c r="H17" s="141" t="s">
        <v>370</v>
      </c>
      <c r="I17" s="158">
        <f t="shared" si="2"/>
        <v>20</v>
      </c>
      <c r="J17" s="133">
        <f t="shared" ca="1" si="3"/>
        <v>0.56717178566142912</v>
      </c>
      <c r="K17" s="133">
        <f t="shared" ca="1" si="3"/>
        <v>0.2732917310450087</v>
      </c>
      <c r="L17" s="133">
        <f t="shared" ca="1" si="3"/>
        <v>0.15953648329356207</v>
      </c>
      <c r="M17" s="134">
        <f>'Savings &amp; Cost'!$B$9</f>
        <v>4</v>
      </c>
      <c r="N17" s="134">
        <f>'Savings &amp; Cost'!$B$10</f>
        <v>3.8231780167264038</v>
      </c>
      <c r="O17" s="136">
        <f t="shared" ca="1" si="4"/>
        <v>0.66014461756611731</v>
      </c>
      <c r="P17" s="135">
        <f ca="1">MATCH(E17,[1]!BLDGTYPE,0)</f>
        <v>8</v>
      </c>
      <c r="Q17" s="163"/>
      <c r="R17" s="163"/>
      <c r="S17" s="163"/>
      <c r="T17" s="166"/>
      <c r="U17" s="137" t="str">
        <f t="shared" si="5"/>
        <v>Small Ret - Retro</v>
      </c>
    </row>
    <row r="18" spans="1:21" s="140" customFormat="1">
      <c r="A18" s="130" t="str">
        <f t="shared" si="0"/>
        <v>DHP-Retro-School K-12</v>
      </c>
      <c r="B18" s="131" t="str">
        <f t="shared" si="6"/>
        <v>DHP</v>
      </c>
      <c r="C18" s="130" t="str">
        <f t="shared" si="1"/>
        <v>DHP-Retro</v>
      </c>
      <c r="D18" s="130" t="str">
        <f t="shared" si="7"/>
        <v>DHP-Retro-School K-12-ElecHt</v>
      </c>
      <c r="E18" s="139" t="s">
        <v>401</v>
      </c>
      <c r="F18" s="141" t="s">
        <v>417</v>
      </c>
      <c r="G18" s="132" t="s">
        <v>408</v>
      </c>
      <c r="H18" s="141" t="s">
        <v>370</v>
      </c>
      <c r="I18" s="158">
        <f t="shared" si="2"/>
        <v>20</v>
      </c>
      <c r="J18" s="133">
        <f t="shared" ca="1" si="3"/>
        <v>0.84777782221188291</v>
      </c>
      <c r="K18" s="133">
        <f t="shared" ca="1" si="3"/>
        <v>5.8369343906151915E-2</v>
      </c>
      <c r="L18" s="133">
        <f t="shared" ca="1" si="3"/>
        <v>9.3852833881965178E-2</v>
      </c>
      <c r="M18" s="134">
        <f>'Savings &amp; Cost'!$B$9</f>
        <v>4</v>
      </c>
      <c r="N18" s="134">
        <f>'Savings &amp; Cost'!$B$10</f>
        <v>3.8231780167264038</v>
      </c>
      <c r="O18" s="136">
        <f t="shared" ca="1" si="4"/>
        <v>0.69618308739231149</v>
      </c>
      <c r="P18" s="135">
        <f ca="1">MATCH(E18,[1]!BLDGTYPE,0)</f>
        <v>9</v>
      </c>
      <c r="Q18" s="163"/>
      <c r="R18" s="163"/>
      <c r="S18" s="163"/>
      <c r="T18" s="166"/>
      <c r="U18" s="137" t="str">
        <f t="shared" si="5"/>
        <v>School K-12 - Retro</v>
      </c>
    </row>
    <row r="19" spans="1:21" s="140" customFormat="1">
      <c r="A19" s="130" t="str">
        <f t="shared" si="0"/>
        <v>DHP-Retro-University</v>
      </c>
      <c r="B19" s="131" t="str">
        <f t="shared" si="6"/>
        <v>DHP</v>
      </c>
      <c r="C19" s="130" t="str">
        <f t="shared" si="1"/>
        <v>DHP-Retro</v>
      </c>
      <c r="D19" s="130" t="str">
        <f t="shared" si="7"/>
        <v>DHP-Retro-University-ElecHt</v>
      </c>
      <c r="E19" s="139" t="s">
        <v>373</v>
      </c>
      <c r="F19" s="141" t="s">
        <v>417</v>
      </c>
      <c r="G19" s="132" t="s">
        <v>408</v>
      </c>
      <c r="H19" s="141" t="s">
        <v>370</v>
      </c>
      <c r="I19" s="158">
        <f t="shared" si="2"/>
        <v>20</v>
      </c>
      <c r="J19" s="133">
        <f t="shared" ca="1" si="3"/>
        <v>0.8</v>
      </c>
      <c r="K19" s="133">
        <f t="shared" ca="1" si="3"/>
        <v>0.1</v>
      </c>
      <c r="L19" s="133">
        <f t="shared" ca="1" si="3"/>
        <v>0.1</v>
      </c>
      <c r="M19" s="134">
        <f>'Savings &amp; Cost'!$B$9</f>
        <v>4</v>
      </c>
      <c r="N19" s="134">
        <f>'Savings &amp; Cost'!$B$10</f>
        <v>3.8231780167264038</v>
      </c>
      <c r="O19" s="136">
        <f t="shared" ca="1" si="4"/>
        <v>0.75</v>
      </c>
      <c r="P19" s="135">
        <f ca="1">MATCH(E19,[1]!BLDGTYPE,0)</f>
        <v>10</v>
      </c>
      <c r="Q19" s="163"/>
      <c r="R19" s="163"/>
      <c r="S19" s="163"/>
      <c r="T19" s="166"/>
      <c r="U19" s="137" t="str">
        <f t="shared" si="5"/>
        <v>University - Retro</v>
      </c>
    </row>
    <row r="20" spans="1:21" s="140" customFormat="1">
      <c r="A20" s="130" t="str">
        <f t="shared" si="0"/>
        <v>DHP-Retro-Warehouse</v>
      </c>
      <c r="B20" s="131" t="str">
        <f t="shared" si="6"/>
        <v>DHP</v>
      </c>
      <c r="C20" s="130" t="str">
        <f t="shared" si="1"/>
        <v>DHP-Retro</v>
      </c>
      <c r="D20" s="130" t="str">
        <f t="shared" si="7"/>
        <v>DHP-Retro-Warehouse-ElecHt</v>
      </c>
      <c r="E20" s="139" t="s">
        <v>374</v>
      </c>
      <c r="F20" s="141" t="s">
        <v>417</v>
      </c>
      <c r="G20" s="132" t="s">
        <v>408</v>
      </c>
      <c r="H20" s="141" t="s">
        <v>370</v>
      </c>
      <c r="I20" s="158">
        <f t="shared" si="2"/>
        <v>20</v>
      </c>
      <c r="J20" s="133">
        <f t="shared" ca="1" si="3"/>
        <v>0.98700382329725422</v>
      </c>
      <c r="K20" s="133">
        <f t="shared" ca="1" si="3"/>
        <v>6.3929137015483993E-3</v>
      </c>
      <c r="L20" s="133">
        <f t="shared" ca="1" si="3"/>
        <v>6.6032630011973147E-3</v>
      </c>
      <c r="M20" s="134">
        <f>'Savings &amp; Cost'!$B$9</f>
        <v>4</v>
      </c>
      <c r="N20" s="134">
        <f>'Savings &amp; Cost'!$B$10</f>
        <v>3.8231780167264038</v>
      </c>
      <c r="O20" s="136">
        <f t="shared" ca="1" si="4"/>
        <v>0.23</v>
      </c>
      <c r="P20" s="135">
        <f ca="1">MATCH(E20,[1]!BLDGTYPE,0)</f>
        <v>11</v>
      </c>
      <c r="Q20" s="163"/>
      <c r="R20" s="163"/>
      <c r="S20" s="163"/>
      <c r="T20" s="166"/>
      <c r="U20" s="137" t="str">
        <f t="shared" si="5"/>
        <v>Warehouse - Retro</v>
      </c>
    </row>
    <row r="21" spans="1:21" s="140" customFormat="1">
      <c r="A21" s="130" t="str">
        <f t="shared" si="0"/>
        <v>DHP-Retro-Supermarket</v>
      </c>
      <c r="B21" s="131" t="str">
        <f t="shared" si="6"/>
        <v>DHP</v>
      </c>
      <c r="C21" s="130" t="str">
        <f t="shared" si="1"/>
        <v>DHP-Retro</v>
      </c>
      <c r="D21" s="130" t="str">
        <f t="shared" si="7"/>
        <v>DHP-Retro-Supermarket-ElecHt</v>
      </c>
      <c r="E21" s="139" t="s">
        <v>375</v>
      </c>
      <c r="F21" s="141" t="s">
        <v>417</v>
      </c>
      <c r="G21" s="132" t="s">
        <v>408</v>
      </c>
      <c r="H21" s="141" t="s">
        <v>370</v>
      </c>
      <c r="I21" s="158">
        <f t="shared" si="2"/>
        <v>20</v>
      </c>
      <c r="J21" s="133">
        <f t="shared" ca="1" si="3"/>
        <v>0.46957192737561176</v>
      </c>
      <c r="K21" s="133">
        <f t="shared" ca="1" si="3"/>
        <v>3.9182634298973458E-2</v>
      </c>
      <c r="L21" s="133">
        <f t="shared" ca="1" si="3"/>
        <v>6.234756715808213E-2</v>
      </c>
      <c r="M21" s="134">
        <f>'Savings &amp; Cost'!$B$9</f>
        <v>4</v>
      </c>
      <c r="N21" s="134">
        <f>'Savings &amp; Cost'!$B$10</f>
        <v>3.8231780167264038</v>
      </c>
      <c r="O21" s="136">
        <f t="shared" ca="1" si="4"/>
        <v>0.89440943169321674</v>
      </c>
      <c r="P21" s="135">
        <f ca="1">MATCH(E21,[1]!BLDGTYPE,0)</f>
        <v>12</v>
      </c>
      <c r="Q21" s="163"/>
      <c r="R21" s="163"/>
      <c r="S21" s="163"/>
      <c r="T21" s="166"/>
      <c r="U21" s="137" t="str">
        <f t="shared" si="5"/>
        <v>Supermarket - Retro</v>
      </c>
    </row>
    <row r="22" spans="1:21" s="140" customFormat="1">
      <c r="A22" s="130" t="str">
        <f t="shared" si="0"/>
        <v>DHP-Retro-MiniMart</v>
      </c>
      <c r="B22" s="131" t="str">
        <f t="shared" si="6"/>
        <v>DHP</v>
      </c>
      <c r="C22" s="130" t="str">
        <f t="shared" si="1"/>
        <v>DHP-Retro</v>
      </c>
      <c r="D22" s="130" t="str">
        <f t="shared" si="7"/>
        <v>DHP-Retro-MiniMart-ElecHt</v>
      </c>
      <c r="E22" s="139" t="s">
        <v>402</v>
      </c>
      <c r="F22" s="141" t="s">
        <v>417</v>
      </c>
      <c r="G22" s="132" t="s">
        <v>408</v>
      </c>
      <c r="H22" s="141" t="s">
        <v>370</v>
      </c>
      <c r="I22" s="158">
        <f t="shared" si="2"/>
        <v>20</v>
      </c>
      <c r="J22" s="133">
        <f t="shared" ca="1" si="3"/>
        <v>0.86606113087441317</v>
      </c>
      <c r="K22" s="133">
        <f t="shared" ca="1" si="3"/>
        <v>9.8940421863423066E-3</v>
      </c>
      <c r="L22" s="133">
        <f t="shared" ca="1" si="3"/>
        <v>1.5743440192688529E-2</v>
      </c>
      <c r="M22" s="134">
        <f>'Savings &amp; Cost'!$B$9</f>
        <v>4</v>
      </c>
      <c r="N22" s="134">
        <f>'Savings &amp; Cost'!$B$10</f>
        <v>3.8231780167264038</v>
      </c>
      <c r="O22" s="136">
        <f t="shared" ca="1" si="4"/>
        <v>0.91392039395838554</v>
      </c>
      <c r="P22" s="135">
        <f ca="1">MATCH(E22,[1]!BLDGTYPE,0)</f>
        <v>13</v>
      </c>
      <c r="Q22" s="163"/>
      <c r="R22" s="163"/>
      <c r="S22" s="163"/>
      <c r="T22" s="166"/>
      <c r="U22" s="137" t="str">
        <f t="shared" si="5"/>
        <v>MiniMart - Retro</v>
      </c>
    </row>
    <row r="23" spans="1:21" s="140" customFormat="1">
      <c r="A23" s="130" t="str">
        <f t="shared" si="0"/>
        <v>DHP-Retro-Restaurant</v>
      </c>
      <c r="B23" s="131" t="str">
        <f t="shared" si="6"/>
        <v>DHP</v>
      </c>
      <c r="C23" s="130" t="str">
        <f t="shared" si="1"/>
        <v>DHP-Retro</v>
      </c>
      <c r="D23" s="130" t="str">
        <f t="shared" si="7"/>
        <v>DHP-Retro-Restaurant-ElecHt</v>
      </c>
      <c r="E23" s="139" t="s">
        <v>376</v>
      </c>
      <c r="F23" s="141" t="s">
        <v>417</v>
      </c>
      <c r="G23" s="132" t="s">
        <v>408</v>
      </c>
      <c r="H23" s="141" t="s">
        <v>370</v>
      </c>
      <c r="I23" s="158">
        <f t="shared" si="2"/>
        <v>20</v>
      </c>
      <c r="J23" s="133">
        <f t="shared" ca="1" si="3"/>
        <v>0.79365284945968273</v>
      </c>
      <c r="K23" s="133">
        <f t="shared" ca="1" si="3"/>
        <v>3.0050555941853869E-2</v>
      </c>
      <c r="L23" s="133">
        <f t="shared" ca="1" si="3"/>
        <v>0.17629659459846331</v>
      </c>
      <c r="M23" s="134">
        <f>'Savings &amp; Cost'!$B$9</f>
        <v>4</v>
      </c>
      <c r="N23" s="134">
        <f>'Savings &amp; Cost'!$B$10</f>
        <v>3.8231780167264038</v>
      </c>
      <c r="O23" s="136">
        <f t="shared" ca="1" si="4"/>
        <v>0.9581056413122655</v>
      </c>
      <c r="P23" s="135">
        <f ca="1">MATCH(E23,[1]!BLDGTYPE,0)</f>
        <v>14</v>
      </c>
      <c r="Q23" s="163"/>
      <c r="R23" s="163"/>
      <c r="S23" s="163"/>
      <c r="T23" s="166"/>
      <c r="U23" s="137" t="str">
        <f t="shared" si="5"/>
        <v>Restaurant - Retro</v>
      </c>
    </row>
    <row r="24" spans="1:21" s="140" customFormat="1">
      <c r="A24" s="130" t="str">
        <f t="shared" si="0"/>
        <v>DHP-Retro-Lodging</v>
      </c>
      <c r="B24" s="131" t="str">
        <f t="shared" si="6"/>
        <v>DHP</v>
      </c>
      <c r="C24" s="130" t="str">
        <f t="shared" si="1"/>
        <v>DHP-Retro</v>
      </c>
      <c r="D24" s="130" t="str">
        <f t="shared" si="7"/>
        <v>DHP-Retro-Lodging-ElecHt</v>
      </c>
      <c r="E24" s="139" t="s">
        <v>377</v>
      </c>
      <c r="F24" s="141" t="s">
        <v>417</v>
      </c>
      <c r="G24" s="132" t="s">
        <v>408</v>
      </c>
      <c r="H24" s="141" t="s">
        <v>370</v>
      </c>
      <c r="I24" s="158">
        <f t="shared" si="2"/>
        <v>20</v>
      </c>
      <c r="J24" s="133">
        <f t="shared" ca="1" si="3"/>
        <v>0.24941748529786834</v>
      </c>
      <c r="K24" s="133">
        <f t="shared" ca="1" si="3"/>
        <v>0.44679184687802564</v>
      </c>
      <c r="L24" s="133">
        <f t="shared" ca="1" si="3"/>
        <v>0.30379066782410608</v>
      </c>
      <c r="M24" s="134">
        <f>'Savings &amp; Cost'!$B$9</f>
        <v>4</v>
      </c>
      <c r="N24" s="134">
        <f>'Savings &amp; Cost'!$B$10</f>
        <v>3.8231780167264038</v>
      </c>
      <c r="O24" s="136">
        <f t="shared" ca="1" si="4"/>
        <v>0.82644591140120194</v>
      </c>
      <c r="P24" s="135">
        <f ca="1">MATCH(E24,[1]!BLDGTYPE,0)</f>
        <v>15</v>
      </c>
      <c r="Q24" s="163"/>
      <c r="R24" s="163"/>
      <c r="S24" s="163"/>
      <c r="T24" s="166"/>
      <c r="U24" s="137" t="str">
        <f t="shared" si="5"/>
        <v>Lodging - Retro</v>
      </c>
    </row>
    <row r="25" spans="1:21" s="140" customFormat="1">
      <c r="A25" s="130" t="str">
        <f t="shared" si="0"/>
        <v>DHP-Retro-Hospital</v>
      </c>
      <c r="B25" s="131" t="str">
        <f t="shared" si="6"/>
        <v>DHP</v>
      </c>
      <c r="C25" s="130" t="str">
        <f t="shared" si="1"/>
        <v>DHP-Retro</v>
      </c>
      <c r="D25" s="130" t="str">
        <f t="shared" si="7"/>
        <v>DHP-Retro-Hospital-ElecHt</v>
      </c>
      <c r="E25" s="139" t="s">
        <v>378</v>
      </c>
      <c r="F25" s="141" t="s">
        <v>417</v>
      </c>
      <c r="G25" s="132" t="s">
        <v>408</v>
      </c>
      <c r="H25" s="141" t="s">
        <v>370</v>
      </c>
      <c r="I25" s="158">
        <f t="shared" si="2"/>
        <v>20</v>
      </c>
      <c r="J25" s="133">
        <f t="shared" ca="1" si="3"/>
        <v>0.91</v>
      </c>
      <c r="K25" s="133">
        <f t="shared" ca="1" si="3"/>
        <v>0.08</v>
      </c>
      <c r="L25" s="133">
        <f t="shared" ca="1" si="3"/>
        <v>0.01</v>
      </c>
      <c r="M25" s="134">
        <f>'Savings &amp; Cost'!$B$9</f>
        <v>4</v>
      </c>
      <c r="N25" s="134">
        <f>'Savings &amp; Cost'!$B$10</f>
        <v>3.8231780167264038</v>
      </c>
      <c r="O25" s="136">
        <f t="shared" ca="1" si="4"/>
        <v>0.95</v>
      </c>
      <c r="P25" s="135">
        <f ca="1">MATCH(E25,[1]!BLDGTYPE,0)</f>
        <v>16</v>
      </c>
      <c r="Q25" s="163"/>
      <c r="R25" s="163"/>
      <c r="S25" s="163"/>
      <c r="T25" s="166"/>
      <c r="U25" s="137" t="str">
        <f t="shared" si="5"/>
        <v>Hospital - Retro</v>
      </c>
    </row>
    <row r="26" spans="1:21" s="140" customFormat="1">
      <c r="A26" s="130" t="str">
        <f t="shared" si="0"/>
        <v>DHP-Retro-Residential Care</v>
      </c>
      <c r="B26" s="131" t="str">
        <f t="shared" si="6"/>
        <v>DHP</v>
      </c>
      <c r="C26" s="130" t="str">
        <f t="shared" si="1"/>
        <v>DHP-Retro</v>
      </c>
      <c r="D26" s="130" t="str">
        <f t="shared" si="7"/>
        <v>DHP-Retro-Residential Care-ElecHt</v>
      </c>
      <c r="E26" s="139" t="s">
        <v>403</v>
      </c>
      <c r="F26" s="141" t="s">
        <v>417</v>
      </c>
      <c r="G26" s="132" t="s">
        <v>408</v>
      </c>
      <c r="H26" s="141" t="s">
        <v>370</v>
      </c>
      <c r="I26" s="158">
        <f t="shared" si="2"/>
        <v>20</v>
      </c>
      <c r="J26" s="133">
        <f t="shared" ca="1" si="3"/>
        <v>0.40556621261939335</v>
      </c>
      <c r="K26" s="133">
        <f t="shared" ca="1" si="3"/>
        <v>0.33985691133471541</v>
      </c>
      <c r="L26" s="133">
        <f t="shared" ca="1" si="3"/>
        <v>0.25457687604589124</v>
      </c>
      <c r="M26" s="134">
        <f>'Savings &amp; Cost'!$B$9</f>
        <v>4</v>
      </c>
      <c r="N26" s="134">
        <f>'Savings &amp; Cost'!$B$10</f>
        <v>3.8231780167264038</v>
      </c>
      <c r="O26" s="136">
        <f t="shared" ca="1" si="4"/>
        <v>0.82648440258098632</v>
      </c>
      <c r="P26" s="135">
        <f ca="1">MATCH(E26,[1]!BLDGTYPE,0)</f>
        <v>17</v>
      </c>
      <c r="Q26" s="163"/>
      <c r="R26" s="163"/>
      <c r="S26" s="163"/>
      <c r="T26" s="166"/>
      <c r="U26" s="137" t="str">
        <f t="shared" si="5"/>
        <v>Residential Care - Retro</v>
      </c>
    </row>
    <row r="27" spans="1:21" s="140" customFormat="1">
      <c r="A27" s="130" t="str">
        <f t="shared" si="0"/>
        <v>DHP-Retro-Assembly</v>
      </c>
      <c r="B27" s="131" t="str">
        <f t="shared" si="6"/>
        <v>DHP</v>
      </c>
      <c r="C27" s="130" t="str">
        <f t="shared" si="1"/>
        <v>DHP-Retro</v>
      </c>
      <c r="D27" s="130" t="str">
        <f t="shared" si="7"/>
        <v>DHP-Retro-Assembly-ElecHt</v>
      </c>
      <c r="E27" s="139" t="s">
        <v>379</v>
      </c>
      <c r="F27" s="141" t="s">
        <v>417</v>
      </c>
      <c r="G27" s="132" t="s">
        <v>408</v>
      </c>
      <c r="H27" s="141" t="s">
        <v>370</v>
      </c>
      <c r="I27" s="158">
        <f t="shared" si="2"/>
        <v>20</v>
      </c>
      <c r="J27" s="133">
        <f t="shared" ca="1" si="3"/>
        <v>0.77815390025512432</v>
      </c>
      <c r="K27" s="133">
        <f t="shared" ca="1" si="3"/>
        <v>0.10640191237323121</v>
      </c>
      <c r="L27" s="133">
        <f t="shared" ca="1" si="3"/>
        <v>0.11544418737164447</v>
      </c>
      <c r="M27" s="134">
        <f>'Savings &amp; Cost'!$B$9</f>
        <v>4</v>
      </c>
      <c r="N27" s="134">
        <f>'Savings &amp; Cost'!$B$10</f>
        <v>3.8231780167264038</v>
      </c>
      <c r="O27" s="136">
        <f t="shared" ca="1" si="4"/>
        <v>0.77184416415983825</v>
      </c>
      <c r="P27" s="135">
        <f ca="1">MATCH(E27,[1]!BLDGTYPE,0)</f>
        <v>18</v>
      </c>
      <c r="Q27" s="163"/>
      <c r="R27" s="163"/>
      <c r="S27" s="163"/>
      <c r="T27" s="166"/>
      <c r="U27" s="137" t="str">
        <f t="shared" si="5"/>
        <v>Assembly - Retro</v>
      </c>
    </row>
    <row r="28" spans="1:21" s="140" customFormat="1">
      <c r="A28" s="130" t="str">
        <f t="shared" si="0"/>
        <v>DHP-Retro-Other</v>
      </c>
      <c r="B28" s="131" t="str">
        <f t="shared" si="6"/>
        <v>DHP</v>
      </c>
      <c r="C28" s="130" t="str">
        <f t="shared" si="1"/>
        <v>DHP-Retro</v>
      </c>
      <c r="D28" s="130" t="str">
        <f t="shared" si="7"/>
        <v>DHP-Retro-Other-ElecHt</v>
      </c>
      <c r="E28" s="139" t="s">
        <v>380</v>
      </c>
      <c r="F28" s="141" t="s">
        <v>417</v>
      </c>
      <c r="G28" s="132" t="s">
        <v>408</v>
      </c>
      <c r="H28" s="141" t="s">
        <v>370</v>
      </c>
      <c r="I28" s="158">
        <f t="shared" si="2"/>
        <v>20</v>
      </c>
      <c r="J28" s="133">
        <f t="shared" ca="1" si="3"/>
        <v>0.7257160432726234</v>
      </c>
      <c r="K28" s="133">
        <f t="shared" ca="1" si="3"/>
        <v>0.16939513747697868</v>
      </c>
      <c r="L28" s="133">
        <f t="shared" ca="1" si="3"/>
        <v>0.104888819250398</v>
      </c>
      <c r="M28" s="134">
        <f>'Savings &amp; Cost'!$B$9</f>
        <v>4</v>
      </c>
      <c r="N28" s="134">
        <f>'Savings &amp; Cost'!$B$10</f>
        <v>3.8231780167264038</v>
      </c>
      <c r="O28" s="136">
        <f t="shared" ca="1" si="4"/>
        <v>0.71310077098671132</v>
      </c>
      <c r="P28" s="135">
        <f ca="1">MATCH(E28,[1]!BLDGTYPE,0)</f>
        <v>19</v>
      </c>
      <c r="Q28" s="163"/>
      <c r="R28" s="163"/>
      <c r="S28" s="163"/>
      <c r="T28" s="166"/>
      <c r="U28" s="137" t="str">
        <f t="shared" si="5"/>
        <v>Other - Retro</v>
      </c>
    </row>
    <row r="29" spans="1:21">
      <c r="A29" s="130"/>
      <c r="B29" s="131"/>
      <c r="C29" s="130"/>
      <c r="D29" s="130"/>
      <c r="E29" s="131"/>
      <c r="F29" s="141"/>
      <c r="G29" s="132"/>
      <c r="H29" s="141"/>
      <c r="I29" s="158"/>
      <c r="J29" s="133"/>
      <c r="K29" s="133"/>
      <c r="L29" s="133"/>
      <c r="M29" s="134"/>
      <c r="N29" s="134"/>
      <c r="O29" s="136"/>
      <c r="P29" s="135"/>
      <c r="Q29" s="163"/>
      <c r="R29" s="163"/>
      <c r="S29" s="163"/>
      <c r="T29" s="166"/>
      <c r="U29" s="137"/>
    </row>
    <row r="30" spans="1:21">
      <c r="A30" s="130"/>
      <c r="B30" s="131"/>
      <c r="C30" s="130"/>
      <c r="D30" s="130"/>
      <c r="E30" s="139"/>
      <c r="F30" s="141"/>
      <c r="G30" s="132"/>
      <c r="H30" s="141"/>
      <c r="I30" s="158"/>
      <c r="J30" s="133"/>
      <c r="K30" s="133"/>
      <c r="L30" s="133"/>
      <c r="M30" s="134"/>
      <c r="N30" s="134"/>
      <c r="O30" s="136"/>
      <c r="P30" s="135"/>
      <c r="Q30" s="163"/>
      <c r="R30" s="163"/>
      <c r="S30" s="163"/>
      <c r="T30" s="166"/>
      <c r="U30" s="137"/>
    </row>
    <row r="31" spans="1:21">
      <c r="A31" s="130"/>
      <c r="B31" s="131"/>
      <c r="C31" s="130"/>
      <c r="D31" s="130"/>
      <c r="E31" s="139"/>
      <c r="F31" s="141"/>
      <c r="G31" s="132"/>
      <c r="H31" s="141"/>
      <c r="I31" s="158"/>
      <c r="J31" s="133"/>
      <c r="K31" s="133"/>
      <c r="L31" s="133"/>
      <c r="M31" s="134"/>
      <c r="N31" s="134"/>
      <c r="O31" s="136"/>
      <c r="P31" s="135"/>
      <c r="Q31" s="163"/>
      <c r="R31" s="163"/>
      <c r="S31" s="163"/>
      <c r="T31" s="166"/>
      <c r="U31" s="137"/>
    </row>
    <row r="32" spans="1:21">
      <c r="A32" s="130"/>
      <c r="B32" s="131"/>
      <c r="C32" s="130"/>
      <c r="D32" s="130"/>
      <c r="E32" s="139"/>
      <c r="F32" s="141"/>
      <c r="G32" s="132"/>
      <c r="H32" s="141"/>
      <c r="I32" s="158"/>
      <c r="J32" s="133"/>
      <c r="K32" s="133"/>
      <c r="L32" s="133"/>
      <c r="M32" s="134"/>
      <c r="N32" s="134"/>
      <c r="O32" s="136"/>
      <c r="P32" s="135"/>
      <c r="Q32" s="163"/>
      <c r="R32" s="163"/>
      <c r="S32" s="163"/>
      <c r="T32" s="166"/>
      <c r="U32" s="137"/>
    </row>
    <row r="33" spans="1:21">
      <c r="A33" s="130"/>
      <c r="B33" s="131"/>
      <c r="C33" s="130"/>
      <c r="D33" s="130"/>
      <c r="E33" s="139"/>
      <c r="F33" s="141"/>
      <c r="G33" s="132"/>
      <c r="H33" s="141"/>
      <c r="I33" s="158"/>
      <c r="J33" s="133"/>
      <c r="K33" s="133"/>
      <c r="L33" s="133"/>
      <c r="M33" s="134"/>
      <c r="N33" s="134"/>
      <c r="O33" s="136"/>
      <c r="P33" s="135"/>
      <c r="Q33" s="163"/>
      <c r="R33" s="163"/>
      <c r="S33" s="163"/>
      <c r="T33" s="166"/>
      <c r="U33" s="137"/>
    </row>
    <row r="34" spans="1:21">
      <c r="A34" s="130"/>
      <c r="B34" s="131"/>
      <c r="C34" s="130"/>
      <c r="D34" s="130"/>
      <c r="E34" s="139"/>
      <c r="F34" s="141"/>
      <c r="G34" s="132"/>
      <c r="H34" s="141"/>
      <c r="I34" s="158"/>
      <c r="J34" s="133"/>
      <c r="K34" s="133"/>
      <c r="L34" s="133"/>
      <c r="M34" s="134"/>
      <c r="N34" s="134"/>
      <c r="O34" s="136"/>
      <c r="P34" s="135"/>
      <c r="Q34" s="163"/>
      <c r="R34" s="163"/>
      <c r="S34" s="163"/>
      <c r="T34" s="166"/>
      <c r="U34" s="137"/>
    </row>
    <row r="35" spans="1:21">
      <c r="A35" s="130"/>
      <c r="B35" s="131"/>
      <c r="C35" s="130"/>
      <c r="D35" s="130"/>
      <c r="E35" s="139"/>
      <c r="F35" s="141"/>
      <c r="G35" s="132"/>
      <c r="H35" s="141"/>
      <c r="I35" s="158"/>
      <c r="J35" s="133"/>
      <c r="K35" s="133"/>
      <c r="L35" s="133"/>
      <c r="M35" s="134"/>
      <c r="N35" s="134"/>
      <c r="O35" s="136"/>
      <c r="P35" s="135"/>
      <c r="Q35" s="163"/>
      <c r="R35" s="163"/>
      <c r="S35" s="163"/>
      <c r="T35" s="166"/>
      <c r="U35" s="137"/>
    </row>
    <row r="36" spans="1:21">
      <c r="A36" s="130"/>
      <c r="B36" s="131"/>
      <c r="C36" s="130"/>
      <c r="D36" s="130"/>
      <c r="E36" s="139"/>
      <c r="F36" s="141"/>
      <c r="G36" s="132"/>
      <c r="H36" s="141"/>
      <c r="I36" s="158"/>
      <c r="J36" s="133"/>
      <c r="K36" s="133"/>
      <c r="L36" s="133"/>
      <c r="M36" s="134"/>
      <c r="N36" s="134"/>
      <c r="O36" s="136"/>
      <c r="P36" s="135"/>
      <c r="Q36" s="163"/>
      <c r="R36" s="163"/>
      <c r="S36" s="163"/>
      <c r="T36" s="166"/>
      <c r="U36" s="137"/>
    </row>
    <row r="37" spans="1:21">
      <c r="A37" s="130"/>
      <c r="B37" s="131"/>
      <c r="C37" s="130"/>
      <c r="D37" s="130"/>
      <c r="E37" s="139"/>
      <c r="F37" s="141"/>
      <c r="G37" s="132"/>
      <c r="H37" s="141"/>
      <c r="I37" s="158"/>
      <c r="J37" s="133"/>
      <c r="K37" s="133"/>
      <c r="L37" s="133"/>
      <c r="M37" s="134"/>
      <c r="N37" s="134"/>
      <c r="O37" s="136"/>
      <c r="P37" s="135"/>
      <c r="Q37" s="163"/>
      <c r="R37" s="163"/>
      <c r="S37" s="163"/>
      <c r="T37" s="166"/>
      <c r="U37" s="137"/>
    </row>
    <row r="38" spans="1:21">
      <c r="A38" s="130"/>
      <c r="B38" s="131"/>
      <c r="C38" s="130"/>
      <c r="D38" s="130"/>
      <c r="E38" s="139"/>
      <c r="F38" s="141"/>
      <c r="G38" s="132"/>
      <c r="H38" s="141"/>
      <c r="I38" s="158"/>
      <c r="J38" s="133"/>
      <c r="K38" s="133"/>
      <c r="L38" s="133"/>
      <c r="M38" s="134"/>
      <c r="N38" s="134"/>
      <c r="O38" s="136"/>
      <c r="P38" s="135"/>
      <c r="Q38" s="163"/>
      <c r="R38" s="163"/>
      <c r="S38" s="163"/>
      <c r="T38" s="166"/>
      <c r="U38" s="137"/>
    </row>
    <row r="39" spans="1:21">
      <c r="A39" s="130"/>
      <c r="B39" s="131"/>
      <c r="C39" s="130"/>
      <c r="D39" s="130"/>
      <c r="E39" s="139"/>
      <c r="F39" s="141"/>
      <c r="G39" s="132"/>
      <c r="H39" s="141"/>
      <c r="I39" s="158"/>
      <c r="J39" s="133"/>
      <c r="K39" s="133"/>
      <c r="L39" s="133"/>
      <c r="M39" s="134"/>
      <c r="N39" s="134"/>
      <c r="O39" s="136"/>
      <c r="P39" s="135"/>
      <c r="Q39" s="163"/>
      <c r="R39" s="163"/>
      <c r="S39" s="163"/>
      <c r="T39" s="166"/>
      <c r="U39" s="137"/>
    </row>
    <row r="40" spans="1:21">
      <c r="A40" s="130"/>
      <c r="B40" s="131"/>
      <c r="C40" s="130"/>
      <c r="D40" s="130"/>
      <c r="E40" s="139"/>
      <c r="F40" s="141"/>
      <c r="G40" s="132"/>
      <c r="H40" s="141"/>
      <c r="I40" s="158"/>
      <c r="J40" s="133"/>
      <c r="K40" s="133"/>
      <c r="L40" s="133"/>
      <c r="M40" s="134"/>
      <c r="N40" s="134"/>
      <c r="O40" s="136"/>
      <c r="P40" s="135"/>
      <c r="Q40" s="163"/>
      <c r="R40" s="163"/>
      <c r="S40" s="163"/>
      <c r="T40" s="166"/>
      <c r="U40" s="137"/>
    </row>
    <row r="41" spans="1:21">
      <c r="A41" s="130"/>
      <c r="B41" s="131"/>
      <c r="C41" s="130"/>
      <c r="D41" s="130"/>
      <c r="E41" s="139"/>
      <c r="F41" s="141"/>
      <c r="G41" s="132"/>
      <c r="H41" s="141"/>
      <c r="I41" s="158"/>
      <c r="J41" s="133"/>
      <c r="K41" s="133"/>
      <c r="L41" s="133"/>
      <c r="M41" s="134"/>
      <c r="N41" s="134"/>
      <c r="O41" s="136"/>
      <c r="P41" s="135"/>
      <c r="Q41" s="163"/>
      <c r="R41" s="163"/>
      <c r="S41" s="163"/>
      <c r="T41" s="166"/>
      <c r="U41" s="137"/>
    </row>
    <row r="42" spans="1:21">
      <c r="A42" s="130"/>
      <c r="B42" s="131"/>
      <c r="C42" s="130"/>
      <c r="D42" s="130"/>
      <c r="E42" s="139"/>
      <c r="F42" s="141"/>
      <c r="G42" s="132"/>
      <c r="H42" s="141"/>
      <c r="I42" s="158"/>
      <c r="J42" s="133"/>
      <c r="K42" s="133"/>
      <c r="L42" s="133"/>
      <c r="M42" s="134"/>
      <c r="N42" s="134"/>
      <c r="O42" s="136"/>
      <c r="P42" s="135"/>
      <c r="Q42" s="163"/>
      <c r="R42" s="163"/>
      <c r="S42" s="163"/>
      <c r="T42" s="166"/>
      <c r="U42" s="137"/>
    </row>
    <row r="43" spans="1:21">
      <c r="A43" s="130"/>
      <c r="B43" s="131"/>
      <c r="C43" s="130"/>
      <c r="D43" s="130"/>
      <c r="E43" s="139"/>
      <c r="F43" s="141"/>
      <c r="G43" s="132"/>
      <c r="H43" s="141"/>
      <c r="I43" s="158"/>
      <c r="J43" s="133"/>
      <c r="K43" s="133"/>
      <c r="L43" s="133"/>
      <c r="M43" s="134"/>
      <c r="N43" s="134"/>
      <c r="O43" s="136"/>
      <c r="P43" s="135"/>
      <c r="Q43" s="163"/>
      <c r="R43" s="163"/>
      <c r="S43" s="163"/>
      <c r="T43" s="166"/>
      <c r="U43" s="137"/>
    </row>
    <row r="44" spans="1:21">
      <c r="A44" s="130"/>
      <c r="B44" s="131"/>
      <c r="C44" s="130"/>
      <c r="D44" s="130"/>
      <c r="E44" s="139"/>
      <c r="F44" s="141"/>
      <c r="G44" s="132"/>
      <c r="H44" s="141"/>
      <c r="I44" s="158"/>
      <c r="J44" s="133"/>
      <c r="K44" s="133"/>
      <c r="L44" s="133"/>
      <c r="M44" s="134"/>
      <c r="N44" s="134"/>
      <c r="O44" s="136"/>
      <c r="P44" s="135"/>
      <c r="Q44" s="163"/>
      <c r="R44" s="163"/>
      <c r="S44" s="163"/>
      <c r="T44" s="166"/>
      <c r="U44" s="137"/>
    </row>
    <row r="45" spans="1:21">
      <c r="A45" s="130"/>
      <c r="B45" s="131"/>
      <c r="C45" s="130"/>
      <c r="D45" s="130"/>
      <c r="E45" s="139"/>
      <c r="F45" s="141"/>
      <c r="G45" s="132"/>
      <c r="H45" s="141"/>
      <c r="I45" s="158"/>
      <c r="J45" s="133"/>
      <c r="K45" s="133"/>
      <c r="L45" s="133"/>
      <c r="M45" s="134"/>
      <c r="N45" s="134"/>
      <c r="O45" s="136"/>
      <c r="P45" s="135"/>
      <c r="Q45" s="163"/>
      <c r="R45" s="163"/>
      <c r="S45" s="163"/>
      <c r="T45" s="166"/>
      <c r="U45" s="137"/>
    </row>
    <row r="46" spans="1:21">
      <c r="A46" s="130"/>
      <c r="B46" s="131"/>
      <c r="C46" s="130"/>
      <c r="D46" s="130"/>
      <c r="E46" s="139"/>
      <c r="F46" s="141"/>
      <c r="G46" s="132"/>
      <c r="H46" s="141"/>
      <c r="I46" s="158"/>
      <c r="J46" s="133"/>
      <c r="K46" s="133"/>
      <c r="L46" s="133"/>
      <c r="M46" s="134"/>
      <c r="N46" s="134"/>
      <c r="O46" s="136"/>
      <c r="P46" s="135"/>
      <c r="Q46" s="163"/>
      <c r="R46" s="163"/>
      <c r="S46" s="163"/>
      <c r="T46" s="166"/>
      <c r="U46" s="137"/>
    </row>
    <row r="47" spans="1:21">
      <c r="A47" s="130"/>
      <c r="B47" s="131"/>
      <c r="C47" s="130"/>
      <c r="D47" s="130"/>
      <c r="E47" s="139"/>
      <c r="F47" s="141"/>
      <c r="G47" s="132"/>
      <c r="H47" s="141"/>
      <c r="I47" s="158"/>
      <c r="J47" s="133"/>
      <c r="K47" s="133"/>
      <c r="L47" s="133"/>
      <c r="M47" s="134"/>
      <c r="N47" s="134"/>
      <c r="O47" s="136"/>
      <c r="P47" s="135"/>
      <c r="Q47" s="163"/>
      <c r="R47" s="163"/>
      <c r="S47" s="163"/>
      <c r="T47" s="166"/>
      <c r="U47" s="137"/>
    </row>
    <row r="48" spans="1:21">
      <c r="A48" s="130"/>
      <c r="B48" s="131"/>
      <c r="C48" s="130"/>
      <c r="D48" s="130"/>
      <c r="E48" s="139"/>
      <c r="F48" s="141"/>
      <c r="G48" s="132"/>
      <c r="H48" s="141"/>
      <c r="I48" s="158"/>
      <c r="J48" s="133"/>
      <c r="K48" s="133"/>
      <c r="L48" s="133"/>
      <c r="M48" s="134"/>
      <c r="N48" s="134"/>
      <c r="O48" s="136"/>
      <c r="P48" s="135"/>
      <c r="Q48" s="163"/>
      <c r="R48" s="163"/>
      <c r="S48" s="163"/>
      <c r="T48" s="166"/>
      <c r="U48" s="137"/>
    </row>
    <row r="49" spans="1:21">
      <c r="A49" s="130"/>
      <c r="B49" s="131"/>
      <c r="C49" s="130"/>
      <c r="D49" s="130"/>
      <c r="E49" s="139"/>
      <c r="F49" s="141"/>
      <c r="G49" s="132"/>
      <c r="H49" s="141"/>
      <c r="I49" s="158"/>
      <c r="J49" s="133"/>
      <c r="K49" s="133"/>
      <c r="L49" s="133"/>
      <c r="M49" s="134"/>
      <c r="N49" s="134"/>
      <c r="O49" s="136"/>
      <c r="P49" s="135"/>
      <c r="Q49" s="163"/>
      <c r="R49" s="163"/>
      <c r="S49" s="163"/>
      <c r="T49" s="166"/>
      <c r="U49" s="137"/>
    </row>
    <row r="50" spans="1:21">
      <c r="A50" s="130"/>
      <c r="B50" s="131"/>
      <c r="C50" s="130"/>
      <c r="D50" s="130"/>
      <c r="E50" s="139"/>
      <c r="F50" s="141"/>
      <c r="G50" s="132"/>
      <c r="H50" s="141"/>
      <c r="I50" s="158"/>
      <c r="J50" s="133"/>
      <c r="K50" s="133"/>
      <c r="L50" s="133"/>
      <c r="M50" s="134"/>
      <c r="N50" s="134"/>
      <c r="O50" s="136"/>
      <c r="P50" s="135"/>
      <c r="Q50" s="163"/>
      <c r="R50" s="163"/>
      <c r="S50" s="163"/>
      <c r="T50" s="166"/>
      <c r="U50" s="137"/>
    </row>
    <row r="51" spans="1:21">
      <c r="A51" s="130"/>
      <c r="B51" s="131"/>
      <c r="C51" s="130"/>
      <c r="D51" s="130"/>
      <c r="E51" s="139"/>
      <c r="F51" s="141"/>
      <c r="G51" s="132"/>
      <c r="H51" s="141"/>
      <c r="I51" s="158"/>
      <c r="J51" s="133"/>
      <c r="K51" s="133"/>
      <c r="L51" s="133"/>
      <c r="M51" s="134"/>
      <c r="N51" s="134"/>
      <c r="O51" s="136"/>
      <c r="P51" s="135"/>
      <c r="Q51" s="163"/>
      <c r="R51" s="163"/>
      <c r="S51" s="163"/>
      <c r="T51" s="166"/>
      <c r="U51" s="137"/>
    </row>
    <row r="52" spans="1:21">
      <c r="A52" s="130"/>
      <c r="B52" s="131"/>
      <c r="C52" s="130"/>
      <c r="D52" s="130"/>
      <c r="E52" s="139"/>
      <c r="F52" s="141"/>
      <c r="G52" s="132"/>
      <c r="H52" s="141"/>
      <c r="I52" s="158"/>
      <c r="J52" s="133"/>
      <c r="K52" s="133"/>
      <c r="L52" s="133"/>
      <c r="M52" s="134"/>
      <c r="N52" s="134"/>
      <c r="O52" s="136"/>
      <c r="P52" s="135"/>
      <c r="Q52" s="163"/>
      <c r="R52" s="163"/>
      <c r="S52" s="163"/>
      <c r="T52" s="166"/>
      <c r="U52" s="137"/>
    </row>
    <row r="53" spans="1:21">
      <c r="A53" s="130"/>
      <c r="B53" s="131"/>
      <c r="C53" s="130"/>
      <c r="D53" s="130"/>
      <c r="E53" s="139"/>
      <c r="F53" s="141"/>
      <c r="G53" s="132"/>
      <c r="H53" s="141"/>
      <c r="I53" s="158"/>
      <c r="J53" s="133"/>
      <c r="K53" s="133"/>
      <c r="L53" s="133"/>
      <c r="M53" s="134"/>
      <c r="N53" s="134"/>
      <c r="O53" s="136"/>
      <c r="P53" s="135"/>
      <c r="Q53" s="163"/>
      <c r="R53" s="163"/>
      <c r="S53" s="163"/>
      <c r="T53" s="166"/>
      <c r="U53" s="137"/>
    </row>
    <row r="54" spans="1:21">
      <c r="A54" s="130"/>
      <c r="B54" s="131"/>
      <c r="C54" s="130"/>
      <c r="D54" s="130"/>
      <c r="E54" s="139"/>
      <c r="F54" s="141"/>
      <c r="G54" s="132"/>
      <c r="H54" s="141"/>
      <c r="I54" s="158"/>
      <c r="J54" s="133"/>
      <c r="K54" s="133"/>
      <c r="L54" s="133"/>
      <c r="M54" s="134"/>
      <c r="N54" s="134"/>
      <c r="O54" s="136"/>
      <c r="P54" s="135"/>
      <c r="Q54" s="163"/>
      <c r="R54" s="163"/>
      <c r="S54" s="163"/>
      <c r="T54" s="166"/>
      <c r="U54" s="137"/>
    </row>
    <row r="55" spans="1:21">
      <c r="A55" s="130"/>
      <c r="B55" s="131"/>
      <c r="C55" s="130"/>
      <c r="D55" s="130"/>
      <c r="E55" s="139"/>
      <c r="F55" s="141"/>
      <c r="G55" s="132"/>
      <c r="H55" s="141"/>
      <c r="I55" s="158"/>
      <c r="J55" s="133"/>
      <c r="K55" s="133"/>
      <c r="L55" s="133"/>
      <c r="M55" s="134"/>
      <c r="N55" s="134"/>
      <c r="O55" s="136"/>
      <c r="P55" s="135"/>
      <c r="Q55" s="163"/>
      <c r="R55" s="163"/>
      <c r="S55" s="163"/>
      <c r="T55" s="166"/>
      <c r="U55" s="137"/>
    </row>
    <row r="56" spans="1:21">
      <c r="A56" s="130"/>
      <c r="B56" s="131"/>
      <c r="C56" s="130"/>
      <c r="D56" s="130"/>
      <c r="E56" s="139"/>
      <c r="F56" s="141"/>
      <c r="G56" s="132"/>
      <c r="H56" s="141"/>
      <c r="I56" s="158"/>
      <c r="J56" s="133"/>
      <c r="K56" s="133"/>
      <c r="L56" s="133"/>
      <c r="M56" s="134"/>
      <c r="N56" s="134"/>
      <c r="O56" s="136"/>
      <c r="P56" s="135"/>
      <c r="Q56" s="163"/>
      <c r="R56" s="163"/>
      <c r="S56" s="163"/>
      <c r="T56" s="166"/>
      <c r="U56" s="137"/>
    </row>
    <row r="57" spans="1:21">
      <c r="A57" s="130"/>
      <c r="B57" s="131"/>
      <c r="C57" s="130"/>
      <c r="D57" s="130"/>
      <c r="E57" s="139"/>
      <c r="F57" s="141"/>
      <c r="G57" s="132"/>
      <c r="H57" s="141"/>
      <c r="I57" s="158"/>
      <c r="J57" s="133"/>
      <c r="K57" s="133"/>
      <c r="L57" s="133"/>
      <c r="M57" s="134"/>
      <c r="N57" s="134"/>
      <c r="O57" s="136"/>
      <c r="P57" s="135"/>
      <c r="Q57" s="163"/>
      <c r="R57" s="163"/>
      <c r="S57" s="163"/>
      <c r="T57" s="166"/>
      <c r="U57" s="137"/>
    </row>
    <row r="58" spans="1:21">
      <c r="A58" s="130"/>
      <c r="B58" s="131"/>
      <c r="C58" s="130"/>
      <c r="D58" s="130"/>
      <c r="E58" s="139"/>
      <c r="F58" s="141"/>
      <c r="G58" s="132"/>
      <c r="H58" s="141"/>
      <c r="I58" s="158"/>
      <c r="J58" s="133"/>
      <c r="K58" s="133"/>
      <c r="L58" s="133"/>
      <c r="M58" s="134"/>
      <c r="N58" s="134"/>
      <c r="O58" s="136"/>
      <c r="P58" s="135"/>
      <c r="Q58" s="163"/>
      <c r="R58" s="163"/>
      <c r="S58" s="163"/>
      <c r="T58" s="166"/>
      <c r="U58" s="137"/>
    </row>
    <row r="59" spans="1:21">
      <c r="A59" s="130"/>
      <c r="B59" s="131"/>
      <c r="C59" s="130"/>
      <c r="D59" s="130"/>
      <c r="E59" s="139"/>
      <c r="F59" s="141"/>
      <c r="G59" s="132"/>
      <c r="H59" s="141"/>
      <c r="I59" s="158"/>
      <c r="J59" s="133"/>
      <c r="K59" s="133"/>
      <c r="L59" s="133"/>
      <c r="M59" s="134"/>
      <c r="N59" s="134"/>
      <c r="O59" s="136"/>
      <c r="P59" s="135"/>
      <c r="Q59" s="163"/>
      <c r="R59" s="163"/>
      <c r="S59" s="163"/>
      <c r="T59" s="166"/>
      <c r="U59" s="137"/>
    </row>
    <row r="60" spans="1:21">
      <c r="A60" s="130"/>
      <c r="B60" s="131"/>
      <c r="C60" s="130"/>
      <c r="D60" s="130"/>
      <c r="E60" s="139"/>
      <c r="F60" s="141"/>
      <c r="G60" s="132"/>
      <c r="H60" s="141"/>
      <c r="I60" s="158"/>
      <c r="J60" s="133"/>
      <c r="K60" s="133"/>
      <c r="L60" s="133"/>
      <c r="M60" s="134"/>
      <c r="N60" s="134"/>
      <c r="O60" s="136"/>
      <c r="P60" s="135"/>
      <c r="Q60" s="163"/>
      <c r="R60" s="163"/>
      <c r="S60" s="163"/>
      <c r="T60" s="166"/>
      <c r="U60" s="137"/>
    </row>
    <row r="61" spans="1:21">
      <c r="A61" s="130"/>
      <c r="B61" s="131"/>
      <c r="C61" s="130"/>
      <c r="D61" s="130"/>
      <c r="E61" s="139"/>
      <c r="F61" s="141"/>
      <c r="G61" s="132"/>
      <c r="H61" s="141"/>
      <c r="I61" s="158"/>
      <c r="J61" s="133"/>
      <c r="K61" s="133"/>
      <c r="L61" s="133"/>
      <c r="M61" s="134"/>
      <c r="N61" s="134"/>
      <c r="O61" s="136"/>
      <c r="P61" s="135"/>
      <c r="Q61" s="163"/>
      <c r="R61" s="163"/>
      <c r="S61" s="163"/>
      <c r="T61" s="166"/>
      <c r="U61" s="137"/>
    </row>
    <row r="62" spans="1:21">
      <c r="A62" s="130"/>
      <c r="B62" s="131"/>
      <c r="C62" s="130"/>
      <c r="D62" s="130"/>
      <c r="E62" s="139"/>
      <c r="F62" s="141"/>
      <c r="G62" s="132"/>
      <c r="H62" s="141"/>
      <c r="I62" s="158"/>
      <c r="J62" s="133"/>
      <c r="K62" s="133"/>
      <c r="L62" s="133"/>
      <c r="M62" s="134"/>
      <c r="N62" s="134"/>
      <c r="O62" s="136"/>
      <c r="P62" s="135"/>
      <c r="Q62" s="163"/>
      <c r="R62" s="163"/>
      <c r="S62" s="163"/>
      <c r="T62" s="166"/>
      <c r="U62" s="137"/>
    </row>
    <row r="63" spans="1:21">
      <c r="A63" s="130"/>
      <c r="B63" s="131"/>
      <c r="C63" s="130"/>
      <c r="D63" s="130"/>
      <c r="E63" s="139"/>
      <c r="F63" s="141"/>
      <c r="G63" s="132"/>
      <c r="H63" s="141"/>
      <c r="I63" s="158"/>
      <c r="J63" s="133"/>
      <c r="K63" s="133"/>
      <c r="L63" s="133"/>
      <c r="M63" s="134"/>
      <c r="N63" s="134"/>
      <c r="O63" s="136"/>
      <c r="P63" s="135"/>
      <c r="Q63" s="163"/>
      <c r="R63" s="163"/>
      <c r="S63" s="163"/>
      <c r="T63" s="166"/>
      <c r="U63" s="137"/>
    </row>
    <row r="64" spans="1:21">
      <c r="A64" s="130"/>
      <c r="B64" s="131"/>
      <c r="C64" s="130"/>
      <c r="D64" s="130"/>
      <c r="E64" s="139"/>
      <c r="F64" s="141"/>
      <c r="G64" s="132"/>
      <c r="H64" s="141"/>
      <c r="I64" s="158"/>
      <c r="J64" s="133"/>
      <c r="K64" s="133"/>
      <c r="L64" s="133"/>
      <c r="M64" s="134"/>
      <c r="N64" s="134"/>
      <c r="O64" s="136"/>
      <c r="P64" s="135"/>
      <c r="Q64" s="163"/>
      <c r="R64" s="163"/>
      <c r="S64" s="163"/>
      <c r="T64" s="166"/>
      <c r="U64" s="137"/>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dimension ref="A3:G23"/>
  <sheetViews>
    <sheetView zoomScale="85" zoomScaleNormal="85" workbookViewId="0">
      <selection activeCell="H30" sqref="H30"/>
    </sheetView>
  </sheetViews>
  <sheetFormatPr defaultRowHeight="12.75"/>
  <cols>
    <col min="1" max="1" width="15" style="155" customWidth="1"/>
    <col min="2" max="3" width="13.28515625" style="155" customWidth="1"/>
    <col min="4" max="4" width="16" style="155" customWidth="1"/>
    <col min="5" max="6" width="9.140625" style="155"/>
    <col min="7" max="7" width="55.85546875" style="155" customWidth="1"/>
    <col min="8" max="8" width="65.7109375" style="155" customWidth="1"/>
    <col min="9" max="16384" width="9.140625" style="155"/>
  </cols>
  <sheetData>
    <row r="3" spans="1:7">
      <c r="A3" s="214" t="s">
        <v>431</v>
      </c>
      <c r="B3" s="215"/>
      <c r="C3" s="215"/>
      <c r="D3" s="215"/>
      <c r="E3" s="215"/>
      <c r="F3" s="215"/>
    </row>
    <row r="4" spans="1:7">
      <c r="A4" s="216">
        <v>41250</v>
      </c>
      <c r="B4" s="214" t="s">
        <v>454</v>
      </c>
      <c r="C4" s="214"/>
      <c r="D4" s="214"/>
      <c r="E4" s="214"/>
      <c r="F4" s="214"/>
    </row>
    <row r="6" spans="1:7">
      <c r="A6" s="155" t="s">
        <v>430</v>
      </c>
      <c r="B6" s="155">
        <v>4185</v>
      </c>
      <c r="C6" s="155" t="s">
        <v>433</v>
      </c>
      <c r="D6" s="155" t="s">
        <v>434</v>
      </c>
    </row>
    <row r="7" spans="1:7">
      <c r="A7" s="155" t="s">
        <v>432</v>
      </c>
      <c r="B7" s="206">
        <v>4000</v>
      </c>
      <c r="C7" s="155" t="s">
        <v>457</v>
      </c>
    </row>
    <row r="8" spans="1:7">
      <c r="B8" s="207">
        <f>B7/B6</f>
        <v>0.95579450418160095</v>
      </c>
      <c r="C8" s="155" t="s">
        <v>459</v>
      </c>
    </row>
    <row r="9" spans="1:7">
      <c r="A9" s="155" t="s">
        <v>453</v>
      </c>
      <c r="B9" s="213">
        <v>4</v>
      </c>
      <c r="C9" s="155" t="s">
        <v>452</v>
      </c>
      <c r="D9" s="155" t="s">
        <v>455</v>
      </c>
    </row>
    <row r="10" spans="1:7">
      <c r="A10" s="155" t="s">
        <v>458</v>
      </c>
      <c r="B10" s="217">
        <f>B8*B9</f>
        <v>3.8231780167264038</v>
      </c>
      <c r="C10" s="155" t="s">
        <v>414</v>
      </c>
    </row>
    <row r="12" spans="1:7">
      <c r="A12" s="155" t="s">
        <v>456</v>
      </c>
    </row>
    <row r="13" spans="1:7" ht="13.5" thickBot="1">
      <c r="A13" s="155" t="s">
        <v>448</v>
      </c>
      <c r="B13" s="155" t="s">
        <v>449</v>
      </c>
    </row>
    <row r="14" spans="1:7" ht="68.25" thickBot="1">
      <c r="A14" s="201" t="s">
        <v>435</v>
      </c>
      <c r="B14" s="202" t="s">
        <v>436</v>
      </c>
      <c r="C14" s="202" t="s">
        <v>420</v>
      </c>
      <c r="D14" s="202" t="s">
        <v>437</v>
      </c>
      <c r="E14" s="202" t="s">
        <v>438</v>
      </c>
      <c r="F14" s="202" t="s">
        <v>439</v>
      </c>
      <c r="G14" s="202" t="s">
        <v>22</v>
      </c>
    </row>
    <row r="15" spans="1:7">
      <c r="A15" s="203" t="s">
        <v>440</v>
      </c>
      <c r="B15" s="203" t="s">
        <v>441</v>
      </c>
      <c r="C15" s="203" t="s">
        <v>424</v>
      </c>
      <c r="D15" s="203" t="s">
        <v>442</v>
      </c>
      <c r="E15" s="204">
        <v>1938.99</v>
      </c>
      <c r="F15" s="205">
        <v>250</v>
      </c>
      <c r="G15" s="203" t="s">
        <v>443</v>
      </c>
    </row>
    <row r="16" spans="1:7">
      <c r="A16" s="203" t="s">
        <v>444</v>
      </c>
      <c r="B16" s="203" t="s">
        <v>441</v>
      </c>
      <c r="C16" s="203" t="s">
        <v>424</v>
      </c>
      <c r="D16" s="203" t="s">
        <v>442</v>
      </c>
      <c r="E16" s="204">
        <v>2140.62</v>
      </c>
      <c r="F16" s="205">
        <v>250</v>
      </c>
      <c r="G16" s="203" t="s">
        <v>443</v>
      </c>
    </row>
    <row r="17" spans="1:7">
      <c r="A17" s="203" t="s">
        <v>445</v>
      </c>
      <c r="B17" s="203" t="s">
        <v>441</v>
      </c>
      <c r="C17" s="203" t="s">
        <v>424</v>
      </c>
      <c r="D17" s="203" t="s">
        <v>442</v>
      </c>
      <c r="E17" s="204">
        <v>2445.8000000000002</v>
      </c>
      <c r="F17" s="205">
        <v>250</v>
      </c>
      <c r="G17" s="203" t="s">
        <v>443</v>
      </c>
    </row>
    <row r="18" spans="1:7">
      <c r="A18" s="203" t="s">
        <v>440</v>
      </c>
      <c r="B18" s="203" t="s">
        <v>446</v>
      </c>
      <c r="C18" s="203" t="s">
        <v>424</v>
      </c>
      <c r="D18" s="203" t="s">
        <v>442</v>
      </c>
      <c r="E18" s="204">
        <v>1997.84</v>
      </c>
      <c r="F18" s="205">
        <v>250</v>
      </c>
      <c r="G18" s="203" t="s">
        <v>443</v>
      </c>
    </row>
    <row r="19" spans="1:7">
      <c r="A19" s="203" t="s">
        <v>444</v>
      </c>
      <c r="B19" s="203" t="s">
        <v>446</v>
      </c>
      <c r="C19" s="203" t="s">
        <v>424</v>
      </c>
      <c r="D19" s="203" t="s">
        <v>442</v>
      </c>
      <c r="E19" s="204">
        <v>2198.39</v>
      </c>
      <c r="F19" s="205">
        <v>250</v>
      </c>
      <c r="G19" s="203" t="s">
        <v>443</v>
      </c>
    </row>
    <row r="20" spans="1:7">
      <c r="A20" s="203" t="s">
        <v>445</v>
      </c>
      <c r="B20" s="203" t="s">
        <v>446</v>
      </c>
      <c r="C20" s="203" t="s">
        <v>424</v>
      </c>
      <c r="D20" s="203" t="s">
        <v>442</v>
      </c>
      <c r="E20" s="204">
        <v>2503.5700000000002</v>
      </c>
      <c r="F20" s="205">
        <v>250</v>
      </c>
      <c r="G20" s="203" t="s">
        <v>443</v>
      </c>
    </row>
    <row r="21" spans="1:7">
      <c r="A21" s="203" t="s">
        <v>440</v>
      </c>
      <c r="B21" s="203" t="s">
        <v>447</v>
      </c>
      <c r="C21" s="203" t="s">
        <v>424</v>
      </c>
      <c r="D21" s="203" t="s">
        <v>442</v>
      </c>
      <c r="E21" s="204">
        <v>2042.53</v>
      </c>
      <c r="F21" s="205">
        <v>250</v>
      </c>
      <c r="G21" s="203" t="s">
        <v>443</v>
      </c>
    </row>
    <row r="22" spans="1:7">
      <c r="A22" s="203" t="s">
        <v>444</v>
      </c>
      <c r="B22" s="203" t="s">
        <v>447</v>
      </c>
      <c r="C22" s="203" t="s">
        <v>424</v>
      </c>
      <c r="D22" s="203" t="s">
        <v>442</v>
      </c>
      <c r="E22" s="204">
        <v>2243.08</v>
      </c>
      <c r="F22" s="205">
        <v>250</v>
      </c>
      <c r="G22" s="203" t="s">
        <v>443</v>
      </c>
    </row>
    <row r="23" spans="1:7">
      <c r="A23" s="203" t="s">
        <v>445</v>
      </c>
      <c r="B23" s="203" t="s">
        <v>447</v>
      </c>
      <c r="C23" s="203" t="s">
        <v>424</v>
      </c>
      <c r="D23" s="203" t="s">
        <v>442</v>
      </c>
      <c r="E23" s="204">
        <v>2548.2600000000002</v>
      </c>
      <c r="F23" s="205">
        <v>250</v>
      </c>
      <c r="G23" s="203" t="s">
        <v>443</v>
      </c>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dimension ref="B3:S28"/>
  <sheetViews>
    <sheetView workbookViewId="0">
      <selection activeCell="B13" sqref="B13"/>
    </sheetView>
  </sheetViews>
  <sheetFormatPr defaultRowHeight="12.75"/>
  <cols>
    <col min="1" max="1" width="4.7109375" customWidth="1"/>
    <col min="2" max="2" width="31.28515625" customWidth="1"/>
    <col min="3" max="3" width="17.7109375" customWidth="1"/>
    <col min="4" max="4" width="28.5703125" bestFit="1" customWidth="1"/>
    <col min="5" max="5" width="10.7109375" bestFit="1" customWidth="1"/>
    <col min="6" max="6" width="11.85546875" bestFit="1" customWidth="1"/>
    <col min="7" max="7" width="16.7109375" bestFit="1" customWidth="1"/>
    <col min="8" max="8" width="8.7109375" bestFit="1" customWidth="1"/>
    <col min="9" max="9" width="11.28515625" bestFit="1" customWidth="1"/>
    <col min="10" max="10" width="17.5703125" bestFit="1" customWidth="1"/>
    <col min="11" max="11" width="10.28515625" bestFit="1" customWidth="1"/>
    <col min="12" max="12" width="12.28515625" bestFit="1" customWidth="1"/>
    <col min="13" max="13" width="20.28515625" customWidth="1"/>
    <col min="14" max="14" width="17.28515625" customWidth="1"/>
    <col min="15" max="15" width="17.42578125" bestFit="1" customWidth="1"/>
    <col min="16" max="16" width="14.7109375" bestFit="1" customWidth="1"/>
    <col min="17" max="17" width="24" customWidth="1"/>
    <col min="18" max="18" width="13" customWidth="1"/>
  </cols>
  <sheetData>
    <row r="3" spans="2:19">
      <c r="B3" t="s">
        <v>415</v>
      </c>
      <c r="D3" s="209" t="s">
        <v>531</v>
      </c>
    </row>
    <row r="6" spans="2:19">
      <c r="B6" t="s">
        <v>498</v>
      </c>
      <c r="C6" t="s">
        <v>499</v>
      </c>
    </row>
    <row r="7" spans="2:19">
      <c r="B7" t="s">
        <v>500</v>
      </c>
      <c r="C7" t="s">
        <v>501</v>
      </c>
      <c r="D7" t="s">
        <v>527</v>
      </c>
    </row>
    <row r="8" spans="2:19">
      <c r="B8" t="s">
        <v>502</v>
      </c>
      <c r="C8" t="s">
        <v>499</v>
      </c>
    </row>
    <row r="9" spans="2:19">
      <c r="B9" t="s">
        <v>503</v>
      </c>
      <c r="C9" t="s">
        <v>499</v>
      </c>
    </row>
    <row r="10" spans="2:19">
      <c r="B10" t="s">
        <v>504</v>
      </c>
      <c r="C10" t="s">
        <v>505</v>
      </c>
      <c r="D10" t="s">
        <v>528</v>
      </c>
    </row>
    <row r="11" spans="2:19">
      <c r="B11" t="s">
        <v>506</v>
      </c>
      <c r="C11" t="s">
        <v>499</v>
      </c>
      <c r="G11" t="s">
        <v>529</v>
      </c>
    </row>
    <row r="13" spans="2:19">
      <c r="B13" t="s">
        <v>507</v>
      </c>
      <c r="D13" t="s">
        <v>508</v>
      </c>
    </row>
    <row r="14" spans="2:19">
      <c r="B14" s="219" t="s">
        <v>509</v>
      </c>
      <c r="C14" s="219" t="s">
        <v>510</v>
      </c>
      <c r="D14" s="218" t="s">
        <v>511</v>
      </c>
      <c r="E14" s="219" t="s">
        <v>512</v>
      </c>
      <c r="F14" s="219" t="s">
        <v>513</v>
      </c>
      <c r="G14" s="219" t="s">
        <v>514</v>
      </c>
      <c r="H14" s="219" t="s">
        <v>515</v>
      </c>
      <c r="I14" s="218" t="s">
        <v>516</v>
      </c>
      <c r="J14" s="218" t="s">
        <v>517</v>
      </c>
      <c r="K14" s="219" t="s">
        <v>518</v>
      </c>
      <c r="L14" s="219" t="s">
        <v>519</v>
      </c>
      <c r="M14" s="220" t="s">
        <v>544</v>
      </c>
      <c r="N14" s="221" t="s">
        <v>520</v>
      </c>
      <c r="O14" t="s">
        <v>521</v>
      </c>
      <c r="Q14" t="s">
        <v>546</v>
      </c>
      <c r="R14" s="212" t="s">
        <v>545</v>
      </c>
    </row>
    <row r="15" spans="2:19">
      <c r="B15" s="219" t="s">
        <v>379</v>
      </c>
      <c r="C15" s="219"/>
      <c r="D15" s="222">
        <v>7606474.0315608997</v>
      </c>
      <c r="E15" s="222"/>
      <c r="F15" s="222"/>
      <c r="G15" s="222"/>
      <c r="H15" s="222"/>
      <c r="I15" s="222">
        <v>14301927.157977985</v>
      </c>
      <c r="J15" s="222">
        <v>1415097.3207431899</v>
      </c>
      <c r="K15" s="222"/>
      <c r="L15" s="222">
        <v>23323498.510282073</v>
      </c>
      <c r="M15" s="223">
        <f>D15+I15+J15</f>
        <v>23323498.510282073</v>
      </c>
      <c r="N15" s="224">
        <v>351351772.90184546</v>
      </c>
      <c r="O15" s="208">
        <f>M15/N15</f>
        <v>6.6382185345618808E-2</v>
      </c>
      <c r="P15" t="str">
        <f>B15</f>
        <v>Assembly</v>
      </c>
      <c r="R15" s="211">
        <f>O15</f>
        <v>6.6382185345618808E-2</v>
      </c>
    </row>
    <row r="16" spans="2:19">
      <c r="B16" s="219" t="s">
        <v>522</v>
      </c>
      <c r="C16" s="219" t="s">
        <v>523</v>
      </c>
      <c r="D16" s="222"/>
      <c r="E16" s="222"/>
      <c r="F16" s="222"/>
      <c r="G16" s="222"/>
      <c r="H16" s="222"/>
      <c r="I16" s="222">
        <v>2235908.6079248423</v>
      </c>
      <c r="J16" s="222"/>
      <c r="K16" s="222"/>
      <c r="L16" s="222">
        <v>2235908.6079248423</v>
      </c>
      <c r="M16" s="223">
        <f t="shared" ref="M16:M27" si="0">D16+I16+J16</f>
        <v>2235908.6079248423</v>
      </c>
      <c r="N16" s="224">
        <v>10210262.892615724</v>
      </c>
      <c r="O16" s="208">
        <f t="shared" ref="O16:O28" si="1">M16/N16</f>
        <v>0.21898638961998698</v>
      </c>
      <c r="P16" t="s">
        <v>402</v>
      </c>
      <c r="Q16" t="s">
        <v>530</v>
      </c>
      <c r="R16" s="211">
        <f>O16*0.25</f>
        <v>5.4746597404996745E-2</v>
      </c>
      <c r="S16" t="s">
        <v>532</v>
      </c>
    </row>
    <row r="17" spans="2:19">
      <c r="B17" s="219"/>
      <c r="C17" s="219" t="s">
        <v>524</v>
      </c>
      <c r="D17" s="222"/>
      <c r="E17" s="222"/>
      <c r="F17" s="222">
        <v>896075.41087044403</v>
      </c>
      <c r="G17" s="222"/>
      <c r="H17" s="222"/>
      <c r="I17" s="222">
        <v>1387230.0740584868</v>
      </c>
      <c r="J17" s="222">
        <v>388299.34471052594</v>
      </c>
      <c r="K17" s="222"/>
      <c r="L17" s="222">
        <v>2671604.8296394572</v>
      </c>
      <c r="M17" s="223">
        <f t="shared" si="0"/>
        <v>1775529.4187690127</v>
      </c>
      <c r="N17" s="224">
        <v>16741124.626167528</v>
      </c>
      <c r="O17" s="208">
        <f t="shared" si="1"/>
        <v>0.10605795359731915</v>
      </c>
      <c r="P17" t="s">
        <v>522</v>
      </c>
      <c r="Q17" t="s">
        <v>530</v>
      </c>
      <c r="R17" s="211">
        <f>O17*0.25</f>
        <v>2.6514488399329787E-2</v>
      </c>
      <c r="S17" t="s">
        <v>532</v>
      </c>
    </row>
    <row r="18" spans="2:19">
      <c r="B18" s="219" t="s">
        <v>377</v>
      </c>
      <c r="C18" s="219"/>
      <c r="D18" s="222">
        <v>1355396.6046948552</v>
      </c>
      <c r="E18" s="222"/>
      <c r="F18" s="222"/>
      <c r="G18" s="222"/>
      <c r="H18" s="222"/>
      <c r="I18" s="222"/>
      <c r="J18" s="222">
        <v>5622258.5289101535</v>
      </c>
      <c r="K18" s="222"/>
      <c r="L18" s="222">
        <v>6977655.1336050089</v>
      </c>
      <c r="M18" s="223">
        <f t="shared" si="0"/>
        <v>6977655.1336050089</v>
      </c>
      <c r="N18" s="224">
        <v>160368822.53075576</v>
      </c>
      <c r="O18" s="208">
        <f t="shared" si="1"/>
        <v>4.3510047797893039E-2</v>
      </c>
      <c r="P18" t="str">
        <f t="shared" ref="P18:P28" si="2">B18</f>
        <v>Lodging</v>
      </c>
      <c r="R18" s="211">
        <f t="shared" ref="R18:R27" si="3">O18</f>
        <v>4.3510047797893039E-2</v>
      </c>
    </row>
    <row r="19" spans="2:19">
      <c r="B19" s="219" t="s">
        <v>525</v>
      </c>
      <c r="C19" s="219" t="s">
        <v>523</v>
      </c>
      <c r="D19" s="222">
        <v>3975987.6052928539</v>
      </c>
      <c r="E19" s="222"/>
      <c r="F19" s="222"/>
      <c r="G19" s="222">
        <v>2768901.55939293</v>
      </c>
      <c r="H19" s="222"/>
      <c r="I19" s="222">
        <v>9233390.8352640197</v>
      </c>
      <c r="J19" s="222">
        <v>4062104.2682277001</v>
      </c>
      <c r="K19" s="222"/>
      <c r="L19" s="222">
        <v>20040384.268177502</v>
      </c>
      <c r="M19" s="223">
        <f t="shared" si="0"/>
        <v>17271482.708784573</v>
      </c>
      <c r="N19" s="224">
        <v>95458311.526895165</v>
      </c>
      <c r="O19" s="208">
        <f t="shared" si="1"/>
        <v>0.18093220414775901</v>
      </c>
      <c r="P19" t="s">
        <v>372</v>
      </c>
      <c r="R19" s="211">
        <f t="shared" si="3"/>
        <v>0.18093220414775901</v>
      </c>
    </row>
    <row r="20" spans="2:19">
      <c r="B20" s="219"/>
      <c r="C20" s="219" t="s">
        <v>524</v>
      </c>
      <c r="D20" s="222"/>
      <c r="E20" s="222">
        <v>3774530.5710799685</v>
      </c>
      <c r="F20" s="222"/>
      <c r="G20" s="222">
        <v>2940094.0663268068</v>
      </c>
      <c r="H20" s="222"/>
      <c r="I20" s="222">
        <v>15745100.306825563</v>
      </c>
      <c r="J20" s="222">
        <v>630561.71051587863</v>
      </c>
      <c r="K20" s="222">
        <v>1743030.9879370797</v>
      </c>
      <c r="L20" s="222">
        <v>24833317.642685294</v>
      </c>
      <c r="M20" s="223">
        <f t="shared" si="0"/>
        <v>16375662.017341442</v>
      </c>
      <c r="N20" s="224">
        <v>174829456.26170081</v>
      </c>
      <c r="O20" s="208">
        <f t="shared" si="1"/>
        <v>9.3666492863930473E-2</v>
      </c>
      <c r="P20" t="s">
        <v>371</v>
      </c>
      <c r="R20" s="211">
        <f t="shared" si="3"/>
        <v>9.3666492863930473E-2</v>
      </c>
    </row>
    <row r="21" spans="2:19">
      <c r="B21" s="219" t="s">
        <v>380</v>
      </c>
      <c r="C21" s="219"/>
      <c r="D21" s="222">
        <v>1489194.3727565235</v>
      </c>
      <c r="E21" s="222"/>
      <c r="F21" s="222"/>
      <c r="G21" s="222">
        <v>1930847.5230560501</v>
      </c>
      <c r="H21" s="222">
        <v>895957.4798776242</v>
      </c>
      <c r="I21" s="222">
        <v>5201137.357565769</v>
      </c>
      <c r="J21" s="222">
        <v>3861073.8793882011</v>
      </c>
      <c r="K21" s="222"/>
      <c r="L21" s="222">
        <v>13378210.612644169</v>
      </c>
      <c r="M21" s="223">
        <f t="shared" si="0"/>
        <v>10551405.609710492</v>
      </c>
      <c r="N21" s="224">
        <v>281807970.13055235</v>
      </c>
      <c r="O21" s="208">
        <f t="shared" si="1"/>
        <v>3.7441828223745317E-2</v>
      </c>
      <c r="P21" t="str">
        <f t="shared" si="2"/>
        <v>Other</v>
      </c>
      <c r="R21" s="211">
        <f t="shared" si="3"/>
        <v>3.7441828223745317E-2</v>
      </c>
    </row>
    <row r="22" spans="2:19">
      <c r="B22" s="219" t="s">
        <v>403</v>
      </c>
      <c r="C22" s="219"/>
      <c r="D22" s="222">
        <v>3714984.7711109011</v>
      </c>
      <c r="E22" s="222"/>
      <c r="F22" s="222"/>
      <c r="G22" s="222"/>
      <c r="H22" s="222">
        <v>4754.4922835335046</v>
      </c>
      <c r="I22" s="222">
        <v>96018.032681882396</v>
      </c>
      <c r="J22" s="222">
        <v>4427511.0534461588</v>
      </c>
      <c r="K22" s="222"/>
      <c r="L22" s="222">
        <v>8243268.3495224752</v>
      </c>
      <c r="M22" s="223">
        <f t="shared" si="0"/>
        <v>8238513.8572389428</v>
      </c>
      <c r="N22" s="224">
        <v>119123722.58130512</v>
      </c>
      <c r="O22" s="208">
        <f t="shared" si="1"/>
        <v>6.9159304953855333E-2</v>
      </c>
      <c r="P22" t="str">
        <f t="shared" si="2"/>
        <v>Residential Care</v>
      </c>
      <c r="R22" s="211">
        <f t="shared" si="3"/>
        <v>6.9159304953855333E-2</v>
      </c>
    </row>
    <row r="23" spans="2:19">
      <c r="B23" s="219" t="s">
        <v>376</v>
      </c>
      <c r="C23" s="219"/>
      <c r="D23" s="222">
        <v>86725.757295071729</v>
      </c>
      <c r="E23" s="222"/>
      <c r="F23" s="222"/>
      <c r="G23" s="222"/>
      <c r="H23" s="222"/>
      <c r="I23" s="222">
        <v>1260178.9305286123</v>
      </c>
      <c r="J23" s="222">
        <v>78452.072490434686</v>
      </c>
      <c r="K23" s="222"/>
      <c r="L23" s="222">
        <v>1425356.7603141186</v>
      </c>
      <c r="M23" s="223">
        <f t="shared" si="0"/>
        <v>1425356.7603141186</v>
      </c>
      <c r="N23" s="224">
        <v>48568219.753790669</v>
      </c>
      <c r="O23" s="208">
        <f t="shared" si="1"/>
        <v>2.9347519170761286E-2</v>
      </c>
      <c r="P23" t="str">
        <f t="shared" si="2"/>
        <v>Restaurant</v>
      </c>
      <c r="R23" s="211">
        <f t="shared" si="3"/>
        <v>2.9347519170761286E-2</v>
      </c>
    </row>
    <row r="24" spans="2:19">
      <c r="B24" s="219" t="s">
        <v>526</v>
      </c>
      <c r="C24" s="219" t="s">
        <v>523</v>
      </c>
      <c r="D24" s="222">
        <v>5720693.2783186818</v>
      </c>
      <c r="E24" s="222"/>
      <c r="F24" s="222"/>
      <c r="G24" s="222"/>
      <c r="H24" s="222"/>
      <c r="I24" s="222">
        <v>2114364.118736465</v>
      </c>
      <c r="J24" s="222">
        <v>4533010.2660928341</v>
      </c>
      <c r="K24" s="222">
        <v>1199933.46817796</v>
      </c>
      <c r="L24" s="222">
        <v>13568001.131325942</v>
      </c>
      <c r="M24" s="223">
        <f t="shared" si="0"/>
        <v>12368067.663147982</v>
      </c>
      <c r="N24" s="224">
        <v>53131822.294223972</v>
      </c>
      <c r="O24" s="208">
        <f t="shared" si="1"/>
        <v>0.23278079179476083</v>
      </c>
      <c r="P24" t="s">
        <v>400</v>
      </c>
      <c r="R24" s="211">
        <f t="shared" si="3"/>
        <v>0.23278079179476083</v>
      </c>
    </row>
    <row r="25" spans="2:19">
      <c r="B25" s="219"/>
      <c r="C25" s="219" t="s">
        <v>524</v>
      </c>
      <c r="D25" s="222">
        <v>327531.00755825755</v>
      </c>
      <c r="E25" s="222"/>
      <c r="F25" s="222"/>
      <c r="G25" s="222"/>
      <c r="H25" s="222"/>
      <c r="I25" s="222">
        <v>24535663.850942343</v>
      </c>
      <c r="J25" s="222">
        <v>2267755.1521332818</v>
      </c>
      <c r="K25" s="222"/>
      <c r="L25" s="222">
        <v>27130950.010633882</v>
      </c>
      <c r="M25" s="223">
        <f t="shared" si="0"/>
        <v>27130950.010633882</v>
      </c>
      <c r="N25" s="224">
        <v>146993830.93338013</v>
      </c>
      <c r="O25" s="208">
        <f t="shared" si="1"/>
        <v>0.1845720316176401</v>
      </c>
      <c r="P25" t="s">
        <v>399</v>
      </c>
      <c r="R25" s="211">
        <f t="shared" si="3"/>
        <v>0.1845720316176401</v>
      </c>
    </row>
    <row r="26" spans="2:19">
      <c r="B26" s="219" t="s">
        <v>401</v>
      </c>
      <c r="C26" s="219"/>
      <c r="D26" s="222">
        <v>11777.879421459151</v>
      </c>
      <c r="E26" s="222"/>
      <c r="F26" s="222"/>
      <c r="G26" s="222"/>
      <c r="H26" s="222"/>
      <c r="I26" s="222"/>
      <c r="J26" s="222">
        <v>78537.671248035898</v>
      </c>
      <c r="K26" s="222"/>
      <c r="L26" s="222">
        <v>90315.550669495045</v>
      </c>
      <c r="M26" s="223">
        <f t="shared" si="0"/>
        <v>90315.550669495045</v>
      </c>
      <c r="N26" s="224">
        <v>240714806.66191515</v>
      </c>
      <c r="O26" s="208">
        <f t="shared" si="1"/>
        <v>3.7519732135274744E-4</v>
      </c>
      <c r="P26" t="str">
        <f t="shared" si="2"/>
        <v>School K-12</v>
      </c>
      <c r="R26" s="211">
        <f t="shared" si="3"/>
        <v>3.7519732135274744E-4</v>
      </c>
    </row>
    <row r="27" spans="2:19">
      <c r="B27" s="219" t="s">
        <v>374</v>
      </c>
      <c r="C27" s="219"/>
      <c r="D27" s="222">
        <v>560261.52002648544</v>
      </c>
      <c r="E27" s="222"/>
      <c r="F27" s="222"/>
      <c r="G27" s="222"/>
      <c r="H27" s="222"/>
      <c r="I27" s="222"/>
      <c r="J27" s="222">
        <v>280489.02927189338</v>
      </c>
      <c r="K27" s="222"/>
      <c r="L27" s="222">
        <v>840750.54929837887</v>
      </c>
      <c r="M27" s="223">
        <f t="shared" si="0"/>
        <v>840750.54929837887</v>
      </c>
      <c r="N27" s="224">
        <v>205828649.89916298</v>
      </c>
      <c r="O27" s="208">
        <f t="shared" si="1"/>
        <v>4.0847109948506629E-3</v>
      </c>
      <c r="P27" t="str">
        <f t="shared" si="2"/>
        <v>Warehouse</v>
      </c>
      <c r="R27" s="211">
        <f t="shared" si="3"/>
        <v>4.0847109948506629E-3</v>
      </c>
    </row>
    <row r="28" spans="2:19">
      <c r="B28" s="219" t="s">
        <v>519</v>
      </c>
      <c r="C28" s="219"/>
      <c r="D28" s="222">
        <v>24849026.828035988</v>
      </c>
      <c r="E28" s="222">
        <v>3774530.5710799685</v>
      </c>
      <c r="F28" s="222">
        <v>896075.41087044403</v>
      </c>
      <c r="G28" s="222">
        <v>7639843.1487757871</v>
      </c>
      <c r="H28" s="222">
        <v>900711.97216115776</v>
      </c>
      <c r="I28" s="222">
        <v>76110919.272505969</v>
      </c>
      <c r="J28" s="222">
        <v>27645150.297178291</v>
      </c>
      <c r="K28" s="222">
        <v>2942964.45611504</v>
      </c>
      <c r="L28" s="222">
        <v>144759221.95672262</v>
      </c>
      <c r="M28" s="223">
        <f>SUM(M15:M27)</f>
        <v>128605096.39772026</v>
      </c>
      <c r="N28" s="224">
        <v>2642338831.3473716</v>
      </c>
      <c r="O28" s="208">
        <f t="shared" si="1"/>
        <v>4.8670933065818218E-2</v>
      </c>
      <c r="P28" t="str">
        <f t="shared" si="2"/>
        <v>Grand Total</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7PSourceSummary</vt:lpstr>
      <vt:lpstr>forRPM</vt:lpstr>
      <vt:lpstr>SC-New</vt:lpstr>
      <vt:lpstr>SC-Retro</vt:lpstr>
      <vt:lpstr>M_Input_Retro_Out</vt:lpstr>
      <vt:lpstr>M_Input_Retro</vt:lpstr>
      <vt:lpstr>MMap</vt:lpstr>
      <vt:lpstr>Savings &amp; Cost</vt:lpstr>
      <vt:lpstr>Applicability Comments</vt:lpstr>
      <vt:lpstr>MeasureOutputR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2015-03-25T22:47:42Z</dcterms:modified>
</cp:coreProperties>
</file>