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975" windowWidth="18015" windowHeight="7965"/>
  </bookViews>
  <sheets>
    <sheet name="Interactions" sheetId="1" r:id="rId1"/>
    <sheet name="Yeild" sheetId="4" r:id="rId2"/>
    <sheet name="Notes" sheetId="3" r:id="rId3"/>
  </sheets>
  <externalReferences>
    <externalReference r:id="rId4"/>
  </externalReferences>
  <definedNames>
    <definedName name="_xlnm._FilterDatabase" localSheetId="0" hidden="1">Interactions!$A$7:$S$70</definedName>
    <definedName name="LSYield">Yeild!$E$8:$S$74</definedName>
    <definedName name="_xlnm.Print_Area" localSheetId="0">Interactions!$A$1:$N$70</definedName>
  </definedNames>
  <calcPr calcId="125725"/>
</workbook>
</file>

<file path=xl/calcChain.xml><?xml version="1.0" encoding="utf-8"?>
<calcChain xmlns="http://schemas.openxmlformats.org/spreadsheetml/2006/main">
  <c r="R63" i="1"/>
  <c r="R61"/>
  <c r="R60"/>
  <c r="R59"/>
  <c r="R58"/>
  <c r="R54"/>
  <c r="R40"/>
  <c r="R38"/>
  <c r="R36"/>
  <c r="R26"/>
  <c r="R25"/>
  <c r="R23"/>
  <c r="R21"/>
  <c r="R20"/>
  <c r="R15"/>
  <c r="R13"/>
  <c r="R11"/>
  <c r="R8"/>
  <c r="I70"/>
  <c r="N70"/>
  <c r="N70" i="4"/>
  <c r="I69" i="1"/>
  <c r="N69"/>
  <c r="N69" i="4"/>
  <c r="I68" i="1"/>
  <c r="N68"/>
  <c r="H67"/>
  <c r="H67" i="4"/>
  <c r="H66" i="1"/>
  <c r="I66"/>
  <c r="I66" i="4"/>
  <c r="H65" i="1"/>
  <c r="I65"/>
  <c r="N65"/>
  <c r="N65" i="4"/>
  <c r="H64" i="1"/>
  <c r="I64"/>
  <c r="H63"/>
  <c r="H63" i="4"/>
  <c r="H62" i="1"/>
  <c r="I62"/>
  <c r="I62" i="4"/>
  <c r="H61" i="1"/>
  <c r="I61"/>
  <c r="N61"/>
  <c r="N61" i="4"/>
  <c r="H60" i="1"/>
  <c r="I60"/>
  <c r="N60"/>
  <c r="H59"/>
  <c r="H59" i="4"/>
  <c r="H58" i="1"/>
  <c r="I58"/>
  <c r="I58" i="4"/>
  <c r="H57" i="1"/>
  <c r="I57"/>
  <c r="N57"/>
  <c r="N57" i="4"/>
  <c r="H56" i="1"/>
  <c r="I56"/>
  <c r="N56"/>
  <c r="H55"/>
  <c r="H55" i="4"/>
  <c r="H54" i="1"/>
  <c r="I54"/>
  <c r="I54" i="4"/>
  <c r="H53" i="1"/>
  <c r="I53"/>
  <c r="N53"/>
  <c r="N53" i="4"/>
  <c r="H52" i="1"/>
  <c r="I52"/>
  <c r="H51"/>
  <c r="H51" i="4"/>
  <c r="H50" i="1"/>
  <c r="I50"/>
  <c r="I50" i="4"/>
  <c r="H49" i="1"/>
  <c r="I49"/>
  <c r="N49"/>
  <c r="N49" i="4"/>
  <c r="H48" i="1"/>
  <c r="I48"/>
  <c r="H47"/>
  <c r="H47" i="4"/>
  <c r="H46" i="1"/>
  <c r="I46"/>
  <c r="I46" i="4"/>
  <c r="H45" i="1"/>
  <c r="I45"/>
  <c r="N45"/>
  <c r="N45" i="4"/>
  <c r="H44" i="1"/>
  <c r="I44"/>
  <c r="H43"/>
  <c r="H43" i="4"/>
  <c r="H42" i="1"/>
  <c r="I42"/>
  <c r="I42" i="4"/>
  <c r="H41" i="1"/>
  <c r="I41"/>
  <c r="N41"/>
  <c r="N41" i="4"/>
  <c r="H40" i="1"/>
  <c r="I40"/>
  <c r="N40"/>
  <c r="H39"/>
  <c r="H39" i="4"/>
  <c r="H38" i="1"/>
  <c r="I38"/>
  <c r="I38" i="4"/>
  <c r="H37" i="1"/>
  <c r="I37"/>
  <c r="N37"/>
  <c r="N37" i="4"/>
  <c r="H36" i="1"/>
  <c r="I36"/>
  <c r="N36"/>
  <c r="H35"/>
  <c r="H35" i="4"/>
  <c r="H34" i="1"/>
  <c r="I34"/>
  <c r="I34" i="4"/>
  <c r="H33" i="1"/>
  <c r="I33"/>
  <c r="N33"/>
  <c r="N33" i="4"/>
  <c r="H32" i="1"/>
  <c r="I32"/>
  <c r="N32"/>
  <c r="H31"/>
  <c r="H31" i="4"/>
  <c r="H30" i="1"/>
  <c r="I30"/>
  <c r="I30" i="4"/>
  <c r="H29" i="1"/>
  <c r="I29"/>
  <c r="N29"/>
  <c r="N29" i="4"/>
  <c r="H28" i="1"/>
  <c r="I28"/>
  <c r="N28"/>
  <c r="H27"/>
  <c r="H27" i="4"/>
  <c r="H26" i="1"/>
  <c r="I26"/>
  <c r="I26" i="4"/>
  <c r="H25" i="1"/>
  <c r="I25"/>
  <c r="N25"/>
  <c r="N25" i="4"/>
  <c r="H24" i="1"/>
  <c r="I24"/>
  <c r="N24"/>
  <c r="H23"/>
  <c r="H23" i="4"/>
  <c r="H22" i="1"/>
  <c r="I22"/>
  <c r="I22" i="4"/>
  <c r="H21" i="1"/>
  <c r="I21"/>
  <c r="N21"/>
  <c r="N21" i="4"/>
  <c r="H20" i="1"/>
  <c r="I20"/>
  <c r="H19"/>
  <c r="H19" i="4"/>
  <c r="H18" i="1"/>
  <c r="I18"/>
  <c r="I18" i="4"/>
  <c r="H17" i="1"/>
  <c r="I17"/>
  <c r="N17"/>
  <c r="N17" i="4"/>
  <c r="H16" i="1"/>
  <c r="I16"/>
  <c r="H15"/>
  <c r="H15" i="4"/>
  <c r="H14" i="1"/>
  <c r="I14"/>
  <c r="I14" i="4"/>
  <c r="H13" i="1"/>
  <c r="I13"/>
  <c r="N13"/>
  <c r="N13" i="4"/>
  <c r="H12" i="1"/>
  <c r="I12"/>
  <c r="N12"/>
  <c r="H11"/>
  <c r="H11" i="4"/>
  <c r="H10" i="1"/>
  <c r="I10"/>
  <c r="I10" i="4"/>
  <c r="H9" i="1"/>
  <c r="I9"/>
  <c r="N9"/>
  <c r="N9" i="4"/>
  <c r="H8" i="1"/>
  <c r="I8"/>
  <c r="C20"/>
  <c r="C20" i="4"/>
  <c r="C15" i="1"/>
  <c r="M70"/>
  <c r="M69"/>
  <c r="M68"/>
  <c r="M66"/>
  <c r="M65"/>
  <c r="M64"/>
  <c r="M62"/>
  <c r="M61"/>
  <c r="M60"/>
  <c r="M58"/>
  <c r="M57"/>
  <c r="M56"/>
  <c r="M54"/>
  <c r="M53"/>
  <c r="M52"/>
  <c r="M50"/>
  <c r="M49"/>
  <c r="M48"/>
  <c r="M46"/>
  <c r="M45"/>
  <c r="M44"/>
  <c r="M42"/>
  <c r="M41"/>
  <c r="M40"/>
  <c r="M38"/>
  <c r="M37"/>
  <c r="M36"/>
  <c r="M34"/>
  <c r="M33"/>
  <c r="M32"/>
  <c r="M30"/>
  <c r="M29"/>
  <c r="M28"/>
  <c r="M26"/>
  <c r="M25"/>
  <c r="M24"/>
  <c r="M22"/>
  <c r="M21"/>
  <c r="M20"/>
  <c r="M18"/>
  <c r="M17"/>
  <c r="M16"/>
  <c r="M14"/>
  <c r="M13"/>
  <c r="M12"/>
  <c r="M10"/>
  <c r="M9"/>
  <c r="M8"/>
  <c r="G53"/>
  <c r="L53"/>
  <c r="K53"/>
  <c r="G12"/>
  <c r="L12"/>
  <c r="G11"/>
  <c r="G9"/>
  <c r="G8"/>
  <c r="G10"/>
  <c r="G10" i="4"/>
  <c r="G14" i="1"/>
  <c r="G13"/>
  <c r="G19"/>
  <c r="G18"/>
  <c r="G18" i="4"/>
  <c r="G21" i="1"/>
  <c r="G22"/>
  <c r="G26"/>
  <c r="G25"/>
  <c r="G25" i="4"/>
  <c r="G24" i="1"/>
  <c r="G29"/>
  <c r="G31"/>
  <c r="G33"/>
  <c r="L33"/>
  <c r="G32"/>
  <c r="G30"/>
  <c r="G35"/>
  <c r="G37"/>
  <c r="L37"/>
  <c r="G36"/>
  <c r="G44"/>
  <c r="G52"/>
  <c r="G51"/>
  <c r="G49"/>
  <c r="G48"/>
  <c r="L48"/>
  <c r="K48"/>
  <c r="G43"/>
  <c r="G42"/>
  <c r="G41"/>
  <c r="K8"/>
  <c r="L8"/>
  <c r="K9"/>
  <c r="L9"/>
  <c r="K10"/>
  <c r="K11"/>
  <c r="L11"/>
  <c r="K12"/>
  <c r="K13"/>
  <c r="L13"/>
  <c r="K14"/>
  <c r="L14"/>
  <c r="K15"/>
  <c r="G15"/>
  <c r="L15"/>
  <c r="K16"/>
  <c r="G16"/>
  <c r="L16"/>
  <c r="K17"/>
  <c r="G17"/>
  <c r="L17"/>
  <c r="K18"/>
  <c r="L18"/>
  <c r="K19"/>
  <c r="L19"/>
  <c r="K20"/>
  <c r="G20"/>
  <c r="L20"/>
  <c r="K21"/>
  <c r="L21"/>
  <c r="K22"/>
  <c r="L22"/>
  <c r="K23"/>
  <c r="G23"/>
  <c r="L23"/>
  <c r="K24"/>
  <c r="L24"/>
  <c r="K25"/>
  <c r="L25"/>
  <c r="K26"/>
  <c r="L26"/>
  <c r="K27"/>
  <c r="G27"/>
  <c r="L27"/>
  <c r="K28"/>
  <c r="G28"/>
  <c r="L28"/>
  <c r="K29"/>
  <c r="L29"/>
  <c r="K30"/>
  <c r="L30"/>
  <c r="K31"/>
  <c r="L31"/>
  <c r="K32"/>
  <c r="L32"/>
  <c r="K33"/>
  <c r="K34"/>
  <c r="G34"/>
  <c r="G34" i="4"/>
  <c r="K35" i="1"/>
  <c r="L35"/>
  <c r="K36"/>
  <c r="L36"/>
  <c r="K37"/>
  <c r="K38"/>
  <c r="G38"/>
  <c r="L38"/>
  <c r="K39"/>
  <c r="G39"/>
  <c r="L39"/>
  <c r="K40"/>
  <c r="G40"/>
  <c r="L40"/>
  <c r="K41"/>
  <c r="L41"/>
  <c r="K42"/>
  <c r="L42"/>
  <c r="K43"/>
  <c r="L43"/>
  <c r="K44"/>
  <c r="L44"/>
  <c r="K45"/>
  <c r="G45"/>
  <c r="L45"/>
  <c r="K46"/>
  <c r="G46"/>
  <c r="L46"/>
  <c r="K47"/>
  <c r="G47"/>
  <c r="L47"/>
  <c r="K49"/>
  <c r="L49"/>
  <c r="K50"/>
  <c r="G50"/>
  <c r="L50"/>
  <c r="K51"/>
  <c r="L51"/>
  <c r="K52"/>
  <c r="L52"/>
  <c r="K54"/>
  <c r="G54"/>
  <c r="G54" i="4"/>
  <c r="K55" i="1"/>
  <c r="G55"/>
  <c r="L55"/>
  <c r="G67"/>
  <c r="G66"/>
  <c r="G65"/>
  <c r="G64"/>
  <c r="G64" i="4"/>
  <c r="G63" i="1"/>
  <c r="G56"/>
  <c r="L56"/>
  <c r="K56"/>
  <c r="G57"/>
  <c r="L57"/>
  <c r="K57"/>
  <c r="K58"/>
  <c r="G58"/>
  <c r="L58"/>
  <c r="K59"/>
  <c r="G59"/>
  <c r="L59"/>
  <c r="G60"/>
  <c r="G61"/>
  <c r="L60"/>
  <c r="K60"/>
  <c r="K62"/>
  <c r="G62"/>
  <c r="L62"/>
  <c r="L61"/>
  <c r="K61"/>
  <c r="K69"/>
  <c r="L69"/>
  <c r="K70"/>
  <c r="L70"/>
  <c r="L68"/>
  <c r="K68"/>
  <c r="K65"/>
  <c r="L65"/>
  <c r="L67"/>
  <c r="K67"/>
  <c r="L66"/>
  <c r="K66"/>
  <c r="K64"/>
  <c r="L64"/>
  <c r="L63"/>
  <c r="K63"/>
  <c r="I70" i="4"/>
  <c r="I69"/>
  <c r="I68"/>
  <c r="I65"/>
  <c r="I61"/>
  <c r="I60"/>
  <c r="I57"/>
  <c r="I56"/>
  <c r="I53"/>
  <c r="I49"/>
  <c r="I45"/>
  <c r="I41"/>
  <c r="I40"/>
  <c r="I37"/>
  <c r="I36"/>
  <c r="I33"/>
  <c r="I32"/>
  <c r="I29"/>
  <c r="I28"/>
  <c r="I25"/>
  <c r="I24"/>
  <c r="I21"/>
  <c r="I17"/>
  <c r="I13"/>
  <c r="I12"/>
  <c r="I9"/>
  <c r="N68"/>
  <c r="N60"/>
  <c r="N56"/>
  <c r="N40"/>
  <c r="N36"/>
  <c r="N32"/>
  <c r="N28"/>
  <c r="N24"/>
  <c r="N12"/>
  <c r="D70"/>
  <c r="D69"/>
  <c r="D68"/>
  <c r="D63"/>
  <c r="D54"/>
  <c r="D36"/>
  <c r="D26"/>
  <c r="D23"/>
  <c r="D21"/>
  <c r="D20"/>
  <c r="D16"/>
  <c r="D13"/>
  <c r="D8"/>
  <c r="O8"/>
  <c r="P8"/>
  <c r="O9"/>
  <c r="P9"/>
  <c r="O10"/>
  <c r="P10"/>
  <c r="O11"/>
  <c r="P11"/>
  <c r="O12"/>
  <c r="P12"/>
  <c r="O13"/>
  <c r="P13"/>
  <c r="O14"/>
  <c r="P14"/>
  <c r="O15"/>
  <c r="P15"/>
  <c r="O16"/>
  <c r="P16"/>
  <c r="O17"/>
  <c r="P17"/>
  <c r="O18"/>
  <c r="P18"/>
  <c r="O19"/>
  <c r="P19"/>
  <c r="O20"/>
  <c r="P20"/>
  <c r="O21"/>
  <c r="P21"/>
  <c r="O22"/>
  <c r="P22"/>
  <c r="O23"/>
  <c r="P23"/>
  <c r="O24"/>
  <c r="P24"/>
  <c r="O25"/>
  <c r="P25"/>
  <c r="O26"/>
  <c r="P26"/>
  <c r="O27"/>
  <c r="P27"/>
  <c r="O28"/>
  <c r="P28"/>
  <c r="O29"/>
  <c r="P29"/>
  <c r="O30"/>
  <c r="P30"/>
  <c r="O31"/>
  <c r="P31"/>
  <c r="O32"/>
  <c r="P32"/>
  <c r="O33"/>
  <c r="P33"/>
  <c r="O34"/>
  <c r="P34"/>
  <c r="O35"/>
  <c r="P35"/>
  <c r="O36"/>
  <c r="P36"/>
  <c r="O37"/>
  <c r="P37"/>
  <c r="O38"/>
  <c r="P38"/>
  <c r="O39"/>
  <c r="P39"/>
  <c r="O40"/>
  <c r="P40"/>
  <c r="O41"/>
  <c r="P41"/>
  <c r="O42"/>
  <c r="P42"/>
  <c r="O43"/>
  <c r="P43"/>
  <c r="O44"/>
  <c r="P44"/>
  <c r="O45"/>
  <c r="P45"/>
  <c r="O46"/>
  <c r="P46"/>
  <c r="O47"/>
  <c r="P47"/>
  <c r="O48"/>
  <c r="P48"/>
  <c r="O49"/>
  <c r="P49"/>
  <c r="O50"/>
  <c r="P50"/>
  <c r="O51"/>
  <c r="P51"/>
  <c r="O52"/>
  <c r="P52"/>
  <c r="O53"/>
  <c r="P53"/>
  <c r="O54"/>
  <c r="P54"/>
  <c r="O55"/>
  <c r="P55"/>
  <c r="O56"/>
  <c r="P56"/>
  <c r="O57"/>
  <c r="P57"/>
  <c r="O58"/>
  <c r="P58"/>
  <c r="O59"/>
  <c r="P59"/>
  <c r="O60"/>
  <c r="P60"/>
  <c r="O61"/>
  <c r="P61"/>
  <c r="O62"/>
  <c r="P62"/>
  <c r="O63"/>
  <c r="P63"/>
  <c r="O64"/>
  <c r="P64"/>
  <c r="O65"/>
  <c r="P65"/>
  <c r="O66"/>
  <c r="P66"/>
  <c r="O67"/>
  <c r="P67"/>
  <c r="O68"/>
  <c r="P68"/>
  <c r="O69"/>
  <c r="P69"/>
  <c r="O70"/>
  <c r="P70"/>
  <c r="J70"/>
  <c r="K70" s="1"/>
  <c r="H70"/>
  <c r="G70"/>
  <c r="F70"/>
  <c r="J69"/>
  <c r="M69" s="1"/>
  <c r="H69"/>
  <c r="G69"/>
  <c r="L69"/>
  <c r="F69"/>
  <c r="J68"/>
  <c r="H68"/>
  <c r="M68"/>
  <c r="G68"/>
  <c r="L68"/>
  <c r="F68"/>
  <c r="K68"/>
  <c r="J67"/>
  <c r="G67"/>
  <c r="F67"/>
  <c r="K67"/>
  <c r="J66"/>
  <c r="M66"/>
  <c r="H66"/>
  <c r="G66"/>
  <c r="L66" s="1"/>
  <c r="F66"/>
  <c r="J65"/>
  <c r="H65"/>
  <c r="M65" s="1"/>
  <c r="G65"/>
  <c r="L65"/>
  <c r="F65"/>
  <c r="J64"/>
  <c r="L64" s="1"/>
  <c r="H64"/>
  <c r="F64"/>
  <c r="K64"/>
  <c r="J63"/>
  <c r="G63"/>
  <c r="F63"/>
  <c r="K63" s="1"/>
  <c r="J62"/>
  <c r="H62"/>
  <c r="G62"/>
  <c r="F62"/>
  <c r="K62" s="1"/>
  <c r="J61"/>
  <c r="M61"/>
  <c r="H61"/>
  <c r="G61"/>
  <c r="L61" s="1"/>
  <c r="F61"/>
  <c r="J60"/>
  <c r="M60" s="1"/>
  <c r="H60"/>
  <c r="G60"/>
  <c r="L60" s="1"/>
  <c r="F60"/>
  <c r="J59"/>
  <c r="K59" s="1"/>
  <c r="G59"/>
  <c r="F59"/>
  <c r="J58"/>
  <c r="M58" s="1"/>
  <c r="H58"/>
  <c r="G58"/>
  <c r="L58"/>
  <c r="F58"/>
  <c r="J57"/>
  <c r="L57" s="1"/>
  <c r="H57"/>
  <c r="G57"/>
  <c r="F57"/>
  <c r="J56"/>
  <c r="H56"/>
  <c r="M56" s="1"/>
  <c r="G56"/>
  <c r="L56" s="1"/>
  <c r="F56"/>
  <c r="K56" s="1"/>
  <c r="J55"/>
  <c r="M55" s="1"/>
  <c r="G55"/>
  <c r="F55"/>
  <c r="J54"/>
  <c r="L54" s="1"/>
  <c r="H54"/>
  <c r="F54"/>
  <c r="J53"/>
  <c r="M53" s="1"/>
  <c r="H53"/>
  <c r="G53"/>
  <c r="F53"/>
  <c r="J52"/>
  <c r="H52"/>
  <c r="M52"/>
  <c r="G52"/>
  <c r="L52"/>
  <c r="F52"/>
  <c r="K52"/>
  <c r="J51"/>
  <c r="G51"/>
  <c r="F51"/>
  <c r="K51"/>
  <c r="J50"/>
  <c r="M50"/>
  <c r="H50"/>
  <c r="G50"/>
  <c r="L50" s="1"/>
  <c r="F50"/>
  <c r="J49"/>
  <c r="H49"/>
  <c r="M49" s="1"/>
  <c r="G49"/>
  <c r="L49"/>
  <c r="F49"/>
  <c r="J48"/>
  <c r="M48" s="1"/>
  <c r="H48"/>
  <c r="G48"/>
  <c r="F48"/>
  <c r="J47"/>
  <c r="M47" s="1"/>
  <c r="G47"/>
  <c r="F47"/>
  <c r="K47" s="1"/>
  <c r="J46"/>
  <c r="L46" s="1"/>
  <c r="H46"/>
  <c r="G46"/>
  <c r="F46"/>
  <c r="J45"/>
  <c r="H45"/>
  <c r="G45"/>
  <c r="L45" s="1"/>
  <c r="F45"/>
  <c r="J44"/>
  <c r="L44" s="1"/>
  <c r="H44"/>
  <c r="M44" s="1"/>
  <c r="G44"/>
  <c r="F44"/>
  <c r="J43"/>
  <c r="M43" s="1"/>
  <c r="K43"/>
  <c r="G43"/>
  <c r="L43"/>
  <c r="F43"/>
  <c r="J42"/>
  <c r="L42" s="1"/>
  <c r="H42"/>
  <c r="G42"/>
  <c r="F42"/>
  <c r="J41"/>
  <c r="H41"/>
  <c r="G41"/>
  <c r="F41"/>
  <c r="K41" s="1"/>
  <c r="J40"/>
  <c r="H40"/>
  <c r="M40" s="1"/>
  <c r="G40"/>
  <c r="L40" s="1"/>
  <c r="F40"/>
  <c r="J39"/>
  <c r="K39"/>
  <c r="G39"/>
  <c r="F39"/>
  <c r="J38"/>
  <c r="H38"/>
  <c r="G38"/>
  <c r="F38"/>
  <c r="J37"/>
  <c r="M37"/>
  <c r="H37"/>
  <c r="F37"/>
  <c r="J36"/>
  <c r="H36"/>
  <c r="M36" s="1"/>
  <c r="G36"/>
  <c r="F36"/>
  <c r="J35"/>
  <c r="K35"/>
  <c r="G35"/>
  <c r="L35"/>
  <c r="F35"/>
  <c r="J34"/>
  <c r="M34" s="1"/>
  <c r="H34"/>
  <c r="F34"/>
  <c r="J33"/>
  <c r="H33"/>
  <c r="F33"/>
  <c r="J32"/>
  <c r="H32"/>
  <c r="M32" s="1"/>
  <c r="G32"/>
  <c r="L32"/>
  <c r="F32"/>
  <c r="J31"/>
  <c r="L31" s="1"/>
  <c r="G31"/>
  <c r="F31"/>
  <c r="J30"/>
  <c r="L30" s="1"/>
  <c r="H30"/>
  <c r="G30"/>
  <c r="F30"/>
  <c r="J29"/>
  <c r="K29" s="1"/>
  <c r="H29"/>
  <c r="G29"/>
  <c r="L29"/>
  <c r="F29"/>
  <c r="J28"/>
  <c r="H28"/>
  <c r="M28"/>
  <c r="G28"/>
  <c r="L28"/>
  <c r="F28"/>
  <c r="K28"/>
  <c r="J27"/>
  <c r="M27" s="1"/>
  <c r="G27"/>
  <c r="F27"/>
  <c r="K27"/>
  <c r="J26"/>
  <c r="H26"/>
  <c r="M26" s="1"/>
  <c r="G26"/>
  <c r="L26" s="1"/>
  <c r="F26"/>
  <c r="J25"/>
  <c r="L25" s="1"/>
  <c r="H25"/>
  <c r="M25" s="1"/>
  <c r="F25"/>
  <c r="J24"/>
  <c r="M24" s="1"/>
  <c r="H24"/>
  <c r="G24"/>
  <c r="L24"/>
  <c r="F24"/>
  <c r="J23"/>
  <c r="L23" s="1"/>
  <c r="G23"/>
  <c r="F23"/>
  <c r="J22"/>
  <c r="H22"/>
  <c r="G22"/>
  <c r="L22" s="1"/>
  <c r="F22"/>
  <c r="J21"/>
  <c r="H21"/>
  <c r="G21"/>
  <c r="L21" s="1"/>
  <c r="F21"/>
  <c r="J20"/>
  <c r="H20"/>
  <c r="M20" s="1"/>
  <c r="F20"/>
  <c r="K20"/>
  <c r="J19"/>
  <c r="M19" s="1"/>
  <c r="G19"/>
  <c r="F19"/>
  <c r="K19"/>
  <c r="J18"/>
  <c r="K18" s="1"/>
  <c r="H18"/>
  <c r="F18"/>
  <c r="J17"/>
  <c r="M17"/>
  <c r="H17"/>
  <c r="G17"/>
  <c r="L17"/>
  <c r="F17"/>
  <c r="K17" s="1"/>
  <c r="J16"/>
  <c r="H16"/>
  <c r="M16"/>
  <c r="G16"/>
  <c r="L16" s="1"/>
  <c r="F16"/>
  <c r="K16"/>
  <c r="J15"/>
  <c r="K15" s="1"/>
  <c r="G15"/>
  <c r="F15"/>
  <c r="J14"/>
  <c r="L14" s="1"/>
  <c r="H14"/>
  <c r="G14"/>
  <c r="F14"/>
  <c r="J13"/>
  <c r="L13" s="1"/>
  <c r="H13"/>
  <c r="G13"/>
  <c r="F13"/>
  <c r="J12"/>
  <c r="M12" s="1"/>
  <c r="H12"/>
  <c r="F12"/>
  <c r="K12" s="1"/>
  <c r="J11"/>
  <c r="M11" s="1"/>
  <c r="G11"/>
  <c r="F11"/>
  <c r="J10"/>
  <c r="M10" s="1"/>
  <c r="H10"/>
  <c r="F10"/>
  <c r="J9"/>
  <c r="L9" s="1"/>
  <c r="H9"/>
  <c r="G9"/>
  <c r="F9"/>
  <c r="J8"/>
  <c r="H8"/>
  <c r="G8"/>
  <c r="L8" s="1"/>
  <c r="F8"/>
  <c r="A8"/>
  <c r="B8"/>
  <c r="A9"/>
  <c r="B9"/>
  <c r="A10"/>
  <c r="B10"/>
  <c r="A11"/>
  <c r="B11"/>
  <c r="A12"/>
  <c r="B12"/>
  <c r="A13"/>
  <c r="B13"/>
  <c r="A14"/>
  <c r="B14"/>
  <c r="A15"/>
  <c r="B15"/>
  <c r="C15"/>
  <c r="A16"/>
  <c r="B16"/>
  <c r="A17"/>
  <c r="B17"/>
  <c r="A18"/>
  <c r="B18"/>
  <c r="A19"/>
  <c r="B19"/>
  <c r="A20"/>
  <c r="B20"/>
  <c r="A21"/>
  <c r="B21"/>
  <c r="A22"/>
  <c r="B22"/>
  <c r="A23"/>
  <c r="B23"/>
  <c r="C23"/>
  <c r="A24"/>
  <c r="B24"/>
  <c r="A25"/>
  <c r="B25"/>
  <c r="A26"/>
  <c r="B26"/>
  <c r="A27"/>
  <c r="B27"/>
  <c r="A28"/>
  <c r="B28"/>
  <c r="A29"/>
  <c r="B29"/>
  <c r="A30"/>
  <c r="B30"/>
  <c r="A31"/>
  <c r="B31"/>
  <c r="A32"/>
  <c r="B32"/>
  <c r="A33"/>
  <c r="B33"/>
  <c r="A34"/>
  <c r="B34"/>
  <c r="A35"/>
  <c r="B35"/>
  <c r="A36"/>
  <c r="B36"/>
  <c r="C36"/>
  <c r="A37"/>
  <c r="B37"/>
  <c r="A38"/>
  <c r="B38"/>
  <c r="C38"/>
  <c r="A39"/>
  <c r="B39"/>
  <c r="A40"/>
  <c r="B40"/>
  <c r="C40"/>
  <c r="A41"/>
  <c r="B41"/>
  <c r="A42"/>
  <c r="B42"/>
  <c r="A43"/>
  <c r="B43"/>
  <c r="A44"/>
  <c r="B44"/>
  <c r="A45"/>
  <c r="B45"/>
  <c r="A46"/>
  <c r="B46"/>
  <c r="A47"/>
  <c r="B47"/>
  <c r="A48"/>
  <c r="B48"/>
  <c r="A49"/>
  <c r="B49"/>
  <c r="A50"/>
  <c r="B50"/>
  <c r="A51"/>
  <c r="B51"/>
  <c r="A52"/>
  <c r="B52"/>
  <c r="A53"/>
  <c r="B53"/>
  <c r="A54"/>
  <c r="B54"/>
  <c r="C54"/>
  <c r="A55"/>
  <c r="B55"/>
  <c r="A56"/>
  <c r="B56"/>
  <c r="A57"/>
  <c r="B57"/>
  <c r="A58"/>
  <c r="B58"/>
  <c r="A59"/>
  <c r="B59"/>
  <c r="C59"/>
  <c r="A60"/>
  <c r="B60"/>
  <c r="C60"/>
  <c r="A61"/>
  <c r="B61"/>
  <c r="A62"/>
  <c r="B62"/>
  <c r="A63"/>
  <c r="B63"/>
  <c r="C63"/>
  <c r="A64"/>
  <c r="B64"/>
  <c r="A65"/>
  <c r="B65"/>
  <c r="A66"/>
  <c r="B66"/>
  <c r="A67"/>
  <c r="B67"/>
  <c r="A68"/>
  <c r="B68"/>
  <c r="A69"/>
  <c r="B69"/>
  <c r="A70"/>
  <c r="B70"/>
  <c r="K36"/>
  <c r="M70"/>
  <c r="M38"/>
  <c r="L38"/>
  <c r="M8"/>
  <c r="K8"/>
  <c r="M41"/>
  <c r="L41"/>
  <c r="K44"/>
  <c r="M21"/>
  <c r="M62"/>
  <c r="L62"/>
  <c r="L36"/>
  <c r="L39"/>
  <c r="L63"/>
  <c r="M39"/>
  <c r="M13"/>
  <c r="M18"/>
  <c r="K24"/>
  <c r="L27"/>
  <c r="M33"/>
  <c r="L51"/>
  <c r="M54"/>
  <c r="L59"/>
  <c r="L67"/>
  <c r="M35"/>
  <c r="M51"/>
  <c r="M67"/>
  <c r="M9"/>
  <c r="M22"/>
  <c r="K32"/>
  <c r="K40"/>
  <c r="M45"/>
  <c r="L34"/>
  <c r="N48" i="1"/>
  <c r="N48" i="4"/>
  <c r="I48"/>
  <c r="N64" i="1"/>
  <c r="N64" i="4"/>
  <c r="I64"/>
  <c r="N52" i="1"/>
  <c r="N52" i="4"/>
  <c r="I52"/>
  <c r="M63"/>
  <c r="N8" i="1"/>
  <c r="N8" i="4"/>
  <c r="I8"/>
  <c r="N16" i="1"/>
  <c r="N16" i="4"/>
  <c r="I16"/>
  <c r="M59"/>
  <c r="N20" i="1"/>
  <c r="N20" i="4"/>
  <c r="I20"/>
  <c r="N44" i="1"/>
  <c r="N44" i="4"/>
  <c r="I44"/>
  <c r="G12"/>
  <c r="L12" s="1"/>
  <c r="K13"/>
  <c r="G20"/>
  <c r="L20" s="1"/>
  <c r="K21"/>
  <c r="K25"/>
  <c r="K33"/>
  <c r="K37"/>
  <c r="K45"/>
  <c r="K49"/>
  <c r="K53"/>
  <c r="K61"/>
  <c r="K65"/>
  <c r="K69"/>
  <c r="L54" i="1"/>
  <c r="L34"/>
  <c r="L10"/>
  <c r="M11"/>
  <c r="M15"/>
  <c r="M19"/>
  <c r="M23"/>
  <c r="M27"/>
  <c r="M31"/>
  <c r="M35"/>
  <c r="M39"/>
  <c r="M43"/>
  <c r="M47"/>
  <c r="M51"/>
  <c r="M55"/>
  <c r="M59"/>
  <c r="M63"/>
  <c r="M67"/>
  <c r="N10"/>
  <c r="N10" i="4"/>
  <c r="I11" i="1"/>
  <c r="N14"/>
  <c r="N14" i="4"/>
  <c r="I15" i="1"/>
  <c r="N18"/>
  <c r="N18" i="4"/>
  <c r="I19" i="1"/>
  <c r="N22"/>
  <c r="N22" i="4"/>
  <c r="I23" i="1"/>
  <c r="N26"/>
  <c r="N26" i="4"/>
  <c r="I27" i="1"/>
  <c r="N30"/>
  <c r="N30" i="4"/>
  <c r="I31" i="1"/>
  <c r="N34"/>
  <c r="N34" i="4"/>
  <c r="I35" i="1"/>
  <c r="N38"/>
  <c r="N38" i="4"/>
  <c r="I39" i="1"/>
  <c r="N42"/>
  <c r="N42" i="4"/>
  <c r="I43" i="1"/>
  <c r="N46"/>
  <c r="N46" i="4"/>
  <c r="I47" i="1"/>
  <c r="N50"/>
  <c r="N50" i="4"/>
  <c r="I51" i="1"/>
  <c r="N54"/>
  <c r="N54" i="4"/>
  <c r="I55" i="1"/>
  <c r="N58"/>
  <c r="N58" i="4"/>
  <c r="I59" i="1"/>
  <c r="N62"/>
  <c r="N62" i="4"/>
  <c r="I63" i="1"/>
  <c r="N66"/>
  <c r="N66" i="4"/>
  <c r="I67" i="1"/>
  <c r="K10" i="4"/>
  <c r="K22"/>
  <c r="K26"/>
  <c r="G33"/>
  <c r="L33" s="1"/>
  <c r="K34"/>
  <c r="G37"/>
  <c r="L37"/>
  <c r="K38"/>
  <c r="K42"/>
  <c r="K50"/>
  <c r="K54"/>
  <c r="K58"/>
  <c r="K66"/>
  <c r="N67" i="1"/>
  <c r="N67" i="4"/>
  <c r="I67"/>
  <c r="N59" i="1"/>
  <c r="N59" i="4"/>
  <c r="I59"/>
  <c r="N51" i="1"/>
  <c r="N51" i="4"/>
  <c r="I51"/>
  <c r="N43" i="1"/>
  <c r="N43" i="4"/>
  <c r="I43"/>
  <c r="N35" i="1"/>
  <c r="N35" i="4"/>
  <c r="I35"/>
  <c r="N27" i="1"/>
  <c r="N27" i="4"/>
  <c r="I27"/>
  <c r="N19" i="1"/>
  <c r="N19" i="4"/>
  <c r="I19"/>
  <c r="N11" i="1"/>
  <c r="N11" i="4"/>
  <c r="I11"/>
  <c r="N63" i="1"/>
  <c r="N63" i="4"/>
  <c r="I63"/>
  <c r="N55" i="1"/>
  <c r="N55" i="4"/>
  <c r="I55"/>
  <c r="N47" i="1"/>
  <c r="N47" i="4"/>
  <c r="I47"/>
  <c r="N39" i="1"/>
  <c r="N39" i="4"/>
  <c r="I39"/>
  <c r="N31" i="1"/>
  <c r="N31" i="4"/>
  <c r="I31"/>
  <c r="N23" i="1"/>
  <c r="N23" i="4"/>
  <c r="I23"/>
  <c r="N15" i="1"/>
  <c r="N15" i="4"/>
  <c r="I15"/>
  <c r="L53" l="1"/>
  <c r="K55"/>
  <c r="K46"/>
  <c r="K30"/>
  <c r="K14"/>
  <c r="K57"/>
  <c r="K9"/>
  <c r="L10"/>
  <c r="M42"/>
  <c r="M57"/>
  <c r="M46"/>
  <c r="L11"/>
  <c r="L70"/>
  <c r="K11"/>
  <c r="M14"/>
  <c r="L19"/>
  <c r="K23"/>
  <c r="M29"/>
  <c r="K31"/>
  <c r="L47"/>
  <c r="K60"/>
  <c r="L18"/>
  <c r="L48"/>
  <c r="M15"/>
  <c r="M23"/>
  <c r="M31"/>
  <c r="M30"/>
  <c r="K48"/>
  <c r="L55"/>
  <c r="M64"/>
  <c r="L15"/>
</calcChain>
</file>

<file path=xl/comments1.xml><?xml version="1.0" encoding="utf-8"?>
<comments xmlns="http://schemas.openxmlformats.org/spreadsheetml/2006/main">
  <authors>
    <author>Charlie Grist</author>
    <author>David Baylon</author>
  </authors>
  <commentList>
    <comment ref="A1" authorId="0">
      <text>
        <r>
          <rPr>
            <b/>
            <sz val="8"/>
            <color indexed="81"/>
            <rFont val="Tahoma"/>
            <family val="2"/>
          </rPr>
          <t>Charlie Grist:</t>
        </r>
        <r>
          <rPr>
            <sz val="8"/>
            <color indexed="81"/>
            <rFont val="Tahoma"/>
            <family val="2"/>
          </rPr>
          <t xml:space="preserve">
INTERACTION factor is in the releative change in heating or cooling  from one kWh of lighting savings.  Gas interaction is in therms per kWh of lighting savings.</t>
        </r>
      </text>
    </comment>
    <comment ref="K6" authorId="1">
      <text>
        <r>
          <rPr>
            <b/>
            <sz val="8"/>
            <color indexed="81"/>
            <rFont val="Tahoma"/>
            <family val="2"/>
          </rPr>
          <t>David Baylon:</t>
        </r>
        <r>
          <rPr>
            <sz val="8"/>
            <color indexed="81"/>
            <rFont val="Tahoma"/>
            <family val="2"/>
          </rPr>
          <t xml:space="preserve">
All in teractions combined in watts equivlent</t>
        </r>
      </text>
    </comment>
    <comment ref="M7" authorId="0">
      <text>
        <r>
          <rPr>
            <b/>
            <sz val="8"/>
            <color indexed="81"/>
            <rFont val="Tahoma"/>
            <family val="2"/>
          </rPr>
          <t>Charlie Grist:</t>
        </r>
        <r>
          <rPr>
            <sz val="8"/>
            <color indexed="81"/>
            <rFont val="Tahoma"/>
            <family val="2"/>
          </rPr>
          <t xml:space="preserve">
Caution. This is a net energy value and should not be used to calculate BC ratios.</t>
        </r>
      </text>
    </comment>
    <comment ref="N7" authorId="0">
      <text>
        <r>
          <rPr>
            <b/>
            <sz val="8"/>
            <color indexed="81"/>
            <rFont val="Tahoma"/>
            <family val="2"/>
          </rPr>
          <t>Charlie Grist:</t>
        </r>
        <r>
          <rPr>
            <sz val="8"/>
            <color indexed="81"/>
            <rFont val="Tahoma"/>
            <family val="2"/>
          </rPr>
          <t xml:space="preserve">
These values are the same as for heating only. There is no net change in the gas impact because of cooling.</t>
        </r>
      </text>
    </comment>
    <comment ref="P7" authorId="0">
      <text>
        <r>
          <rPr>
            <b/>
            <sz val="8"/>
            <color indexed="81"/>
            <rFont val="Tahoma"/>
            <family val="2"/>
          </rPr>
          <t>Charlie Grist:</t>
        </r>
        <r>
          <rPr>
            <sz val="8"/>
            <color indexed="81"/>
            <rFont val="Tahoma"/>
            <family val="2"/>
          </rPr>
          <t xml:space="preserve">
Factor to represent not all watage on for the operating period.</t>
        </r>
      </text>
    </comment>
    <comment ref="Q8"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11"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13"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15"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20"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21"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23"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25"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26"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36"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38"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40"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54"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58"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59"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60"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61"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 ref="Q63" authorId="0">
      <text>
        <r>
          <rPr>
            <b/>
            <sz val="8"/>
            <color indexed="81"/>
            <rFont val="Tahoma"/>
            <family val="2"/>
          </rPr>
          <t>Charlie Grist:</t>
        </r>
        <r>
          <rPr>
            <sz val="8"/>
            <color indexed="81"/>
            <rFont val="Tahoma"/>
            <family val="2"/>
          </rPr>
          <t xml:space="preserve">
Updated 2008 with data from national Lighting Market Characterization from 2002 by Navigant"
</t>
        </r>
      </text>
    </comment>
  </commentList>
</comments>
</file>

<file path=xl/comments2.xml><?xml version="1.0" encoding="utf-8"?>
<comments xmlns="http://schemas.openxmlformats.org/spreadsheetml/2006/main">
  <authors>
    <author>David Baylon</author>
    <author>Charlie Grist</author>
  </authors>
  <commentList>
    <comment ref="K6" authorId="0">
      <text>
        <r>
          <rPr>
            <b/>
            <sz val="8"/>
            <color indexed="81"/>
            <rFont val="Tahoma"/>
            <family val="2"/>
          </rPr>
          <t>David Baylon:</t>
        </r>
        <r>
          <rPr>
            <sz val="8"/>
            <color indexed="81"/>
            <rFont val="Tahoma"/>
            <family val="2"/>
          </rPr>
          <t xml:space="preserve">
All in teractions combined in watts equivlent</t>
        </r>
      </text>
    </comment>
    <comment ref="H7" authorId="1">
      <text>
        <r>
          <rPr>
            <b/>
            <sz val="8"/>
            <color indexed="81"/>
            <rFont val="Tahoma"/>
            <family val="2"/>
          </rPr>
          <t>Charlie Grist:</t>
        </r>
        <r>
          <rPr>
            <sz val="8"/>
            <color indexed="81"/>
            <rFont val="Tahoma"/>
            <family val="2"/>
          </rPr>
          <t xml:space="preserve">
Includes fan impacts from change in heating loads.</t>
        </r>
      </text>
    </comment>
    <comment ref="K7" authorId="1">
      <text>
        <r>
          <rPr>
            <b/>
            <sz val="8"/>
            <color indexed="81"/>
            <rFont val="Tahoma"/>
            <family val="2"/>
          </rPr>
          <t>Charlie Grist:</t>
        </r>
        <r>
          <rPr>
            <sz val="8"/>
            <color indexed="81"/>
            <rFont val="Tahoma"/>
            <family val="2"/>
          </rPr>
          <t xml:space="preserve">
Assume 100% cooled area with electric cooling</t>
        </r>
      </text>
    </comment>
    <comment ref="L7" authorId="1">
      <text>
        <r>
          <rPr>
            <b/>
            <sz val="8"/>
            <color indexed="81"/>
            <rFont val="Tahoma"/>
            <family val="2"/>
          </rPr>
          <t>Charlie Grist:</t>
        </r>
        <r>
          <rPr>
            <sz val="8"/>
            <color indexed="81"/>
            <rFont val="Tahoma"/>
            <family val="2"/>
          </rPr>
          <t xml:space="preserve">
Assume 100% cooled area with electric cooling</t>
        </r>
      </text>
    </comment>
    <comment ref="M7" authorId="1">
      <text>
        <r>
          <rPr>
            <b/>
            <sz val="8"/>
            <color indexed="81"/>
            <rFont val="Tahoma"/>
            <family val="2"/>
          </rPr>
          <t>Charlie Grist:</t>
        </r>
        <r>
          <rPr>
            <sz val="8"/>
            <color indexed="81"/>
            <rFont val="Tahoma"/>
            <family val="2"/>
          </rPr>
          <t xml:space="preserve">
Assume 100% cooled area with electric cooling</t>
        </r>
      </text>
    </comment>
  </commentList>
</comments>
</file>

<file path=xl/sharedStrings.xml><?xml version="1.0" encoding="utf-8"?>
<sst xmlns="http://schemas.openxmlformats.org/spreadsheetml/2006/main" count="270" uniqueCount="150">
  <si>
    <t>Assembly</t>
  </si>
  <si>
    <t>Education</t>
  </si>
  <si>
    <t>Grocery</t>
  </si>
  <si>
    <t>Health</t>
  </si>
  <si>
    <t>Institution</t>
  </si>
  <si>
    <t>Lodging</t>
  </si>
  <si>
    <t>Office</t>
  </si>
  <si>
    <t>Other</t>
  </si>
  <si>
    <t>Restaurant</t>
  </si>
  <si>
    <t>Retail</t>
  </si>
  <si>
    <t>Warehouse</t>
  </si>
  <si>
    <t>Manufacturing</t>
  </si>
  <si>
    <t>Building Category</t>
  </si>
  <si>
    <t>Church, Religious, Civic</t>
  </si>
  <si>
    <t>Expo Hall</t>
  </si>
  <si>
    <t>Fair Arena</t>
  </si>
  <si>
    <t>Casino</t>
  </si>
  <si>
    <t>College or University</t>
  </si>
  <si>
    <t>Daycare / Preschool</t>
  </si>
  <si>
    <t>Elementary School</t>
  </si>
  <si>
    <t>Middle School</t>
  </si>
  <si>
    <t>High School</t>
  </si>
  <si>
    <t>University Dormitory</t>
  </si>
  <si>
    <t>Laboratory, Research</t>
  </si>
  <si>
    <t>Convenience Retail Sales</t>
  </si>
  <si>
    <t>Birthing Center</t>
  </si>
  <si>
    <t>Hospital</t>
  </si>
  <si>
    <t>Nursing Home</t>
  </si>
  <si>
    <t>Medical Office</t>
  </si>
  <si>
    <t>Outpatient Care</t>
  </si>
  <si>
    <t>Medical Laboratory</t>
  </si>
  <si>
    <t>Retirement Center</t>
  </si>
  <si>
    <t>Jail Facility</t>
  </si>
  <si>
    <t>Police Station</t>
  </si>
  <si>
    <t>Juvenile Corrections</t>
  </si>
  <si>
    <t>Fire Station</t>
  </si>
  <si>
    <t>Hotel</t>
  </si>
  <si>
    <t>Retirement/Assisted</t>
  </si>
  <si>
    <t>Motel</t>
  </si>
  <si>
    <t>Lodge</t>
  </si>
  <si>
    <t>Railroad Terminal</t>
  </si>
  <si>
    <t>Bus Terminal</t>
  </si>
  <si>
    <t>Airport Terminal</t>
  </si>
  <si>
    <t>Auto Repair Only</t>
  </si>
  <si>
    <t>Bakery</t>
  </si>
  <si>
    <t>Community Pool</t>
  </si>
  <si>
    <t>Green House</t>
  </si>
  <si>
    <t>Laundry</t>
  </si>
  <si>
    <t>Newspaper Office/Press</t>
  </si>
  <si>
    <t>Parking Garage</t>
  </si>
  <si>
    <t>Shop</t>
  </si>
  <si>
    <t>Miscellaneous</t>
  </si>
  <si>
    <t>Fast Food</t>
  </si>
  <si>
    <t>Auto Sales</t>
  </si>
  <si>
    <t>Bank</t>
  </si>
  <si>
    <t>Big Box Retail</t>
  </si>
  <si>
    <t>Small Retail</t>
  </si>
  <si>
    <t xml:space="preserve">Boutique Retail </t>
  </si>
  <si>
    <t>Post Office</t>
  </si>
  <si>
    <t xml:space="preserve">Wholesale </t>
  </si>
  <si>
    <t>Shop/Storage</t>
  </si>
  <si>
    <t>Full Restaurant</t>
  </si>
  <si>
    <t>Cooling</t>
  </si>
  <si>
    <t>Exterior</t>
  </si>
  <si>
    <t>Heating Only</t>
  </si>
  <si>
    <t>Net Heating and Cooling</t>
  </si>
  <si>
    <t>Refrigerated Warehouse</t>
  </si>
  <si>
    <t>Grocery or Food Retail</t>
  </si>
  <si>
    <t>Gas Interaction (therms per lighting kWh saved)</t>
  </si>
  <si>
    <t>Building Sub-Category</t>
  </si>
  <si>
    <t>Cooling Only</t>
  </si>
  <si>
    <t>Other Medical</t>
  </si>
  <si>
    <t>Large Office - VAV</t>
  </si>
  <si>
    <t>Large Office - Water Loop</t>
  </si>
  <si>
    <t>Small Office - RTU</t>
  </si>
  <si>
    <t>Anchor Retail</t>
  </si>
  <si>
    <t>Mfg - 1 Shift - No heating load</t>
  </si>
  <si>
    <t>Mfg - 2 Shift - No heating load</t>
  </si>
  <si>
    <t>Mfg - 3 Shift - No heating load</t>
  </si>
  <si>
    <t>K-12</t>
  </si>
  <si>
    <t>Large Off</t>
  </si>
  <si>
    <t>Small Off</t>
  </si>
  <si>
    <t>Medium Off</t>
  </si>
  <si>
    <t>University</t>
  </si>
  <si>
    <t>Supermarket</t>
  </si>
  <si>
    <t>MIniMart</t>
  </si>
  <si>
    <t>Lighting Interaction Factors</t>
  </si>
  <si>
    <t>Default Annual Hours of Lighting Operation (2004)</t>
  </si>
  <si>
    <t>Warehouse/Distribution</t>
  </si>
  <si>
    <t>Version of 09-11-2003 from Ecotope with 10/21/2003 addemdum from Kennedy on schools and 12-16-2003 hours addendum from Grist</t>
  </si>
  <si>
    <t>Default Full Load Equivalent Factor</t>
  </si>
  <si>
    <t>Values for New and Existing Buildings were combined since differences were slight due to compensating shell and lpd characteristics.</t>
  </si>
  <si>
    <t>Values represent whole-buildings</t>
  </si>
  <si>
    <t>INTERACTION is in the change in savings from a lighting conservation measure due to HVAC interactions</t>
  </si>
  <si>
    <t>YIELD is the net savings from a lighting conservation measure due to HVAC interactions. Multiply lighting savings by YIELD to get net savings.</t>
  </si>
  <si>
    <t xml:space="preserve">For thermal space heat systems INTERACTION  is in therms per kWh of lighting savings. </t>
  </si>
  <si>
    <t>Notes</t>
  </si>
  <si>
    <t>Links</t>
  </si>
  <si>
    <t>..\..\Plan 5\Commercial\Data Sources\Kennedy\SchoolLightingInteractions.doc</t>
  </si>
  <si>
    <t>..\..\Plan 5\Commercial\Data Sources\Kennedy\Lighting Savings Interactions.doc</t>
  </si>
  <si>
    <t>Values are from a series of several hundred DOE 2 runs performed by Mike Kennedy in 2003 on several prototypes in several configurations of shell, lpd, ventilation rates, HVAC system configuration and climate</t>
  </si>
  <si>
    <t>Values are default estimates for common cases of building and system configuration and operating conditions thought to represent the population. Over 600 results were synthesized into the categories represented in the tables as a simplification for regional conservation analysis and for default values for the RTF calculators and deemed savings calculations. As a result the default values may not represent specific cases. Specific cases which are thought to have significantly different interactions than the defaults should be modeled under RTF protocols.</t>
  </si>
  <si>
    <t>New building types were added to guide users to representative whole-building activity types</t>
  </si>
  <si>
    <t>DEFAULT ANNUAL HOURS OF LIGHTING OPERATION are estimated from twelve sources.</t>
  </si>
  <si>
    <t xml:space="preserve">DEFAULT FULL LOAD EQUIVALENT HOURS FACTOR is used to estimate full load equivalent hours of shole building lighting operation in the deemed savings calculator. </t>
  </si>
  <si>
    <t>Version 12-16-2003</t>
  </si>
  <si>
    <t>Original data of 09-11-2003 from Ecotope with 10/21/2003 addemdum from Kennedy on schools and 12-16-2003 hours addendum from Grist</t>
  </si>
  <si>
    <t>Large (&gt;20,000 ft2) Retail</t>
  </si>
  <si>
    <t>Small (&lt;=20,000 ft2) Retail</t>
  </si>
  <si>
    <t>Hospitality</t>
  </si>
  <si>
    <t>Large (&gt;20,000 ft2) Office</t>
  </si>
  <si>
    <t>Small (&lt;=20,000 ft2) Office</t>
  </si>
  <si>
    <t>Buildng Activity Tyape Category</t>
  </si>
  <si>
    <t>Hours</t>
  </si>
  <si>
    <t>YIELD with ElecHt</t>
  </si>
  <si>
    <t>YIELD with HtPmpHt</t>
  </si>
  <si>
    <t>YIELD with GasHt</t>
  </si>
  <si>
    <t>Lighting Savings Electric YIELD Factors</t>
  </si>
  <si>
    <t>YIELD is the net electric savings from a lighting conservation measure due to electric HVAC interactions. Multiply lighting savings by YIELD to get net savings. Does not include gas interactions.</t>
  </si>
  <si>
    <t>INTERACTION factor is in the releative change in heating or cooling  from one kWh of lighting savings.  Gas interaction is in therms per kWh of lighting savings.</t>
  </si>
  <si>
    <t>INTERACTION factor with ElecHt</t>
  </si>
  <si>
    <t>INTERACTION factor with HtPmpHt</t>
  </si>
  <si>
    <t>INTERACTION factor with GasHt (Watts Equivalent)</t>
  </si>
  <si>
    <t>INTERACTION factor with GasHt (therms per lighting kWh saved)</t>
  </si>
  <si>
    <t>RTF Deemed Savings Lookup Category (2001)</t>
  </si>
  <si>
    <t>RTF Deemed Savings Lookup Category (2004)</t>
  </si>
  <si>
    <t>Large Office</t>
  </si>
  <si>
    <t>Small Office</t>
  </si>
  <si>
    <t>Large Multi-Story Retail</t>
  </si>
  <si>
    <t>Boutique Retail</t>
  </si>
  <si>
    <t>Mfg - 1 Shift - No HVAC</t>
  </si>
  <si>
    <t>Mfg - 2 Shift - No HVAC</t>
  </si>
  <si>
    <t>Mfg - 3 Shift - No HVAC</t>
  </si>
  <si>
    <t>Other Health</t>
  </si>
  <si>
    <t>INTERACTION factor with ElecHt and Cooling</t>
  </si>
  <si>
    <t>YIELD with ElecHt and Cooling</t>
  </si>
  <si>
    <t>YIELD with HtPmpHt and Cooling</t>
  </si>
  <si>
    <t>YIELD with GasHt and Cooling</t>
  </si>
  <si>
    <t>OtherHealth</t>
  </si>
  <si>
    <t>Effective Lighting Hours for Supply Curve</t>
  </si>
  <si>
    <t>Hour Adjsut from LMC 2002</t>
  </si>
  <si>
    <t>Xlarge Ret</t>
  </si>
  <si>
    <t>Large Ret</t>
  </si>
  <si>
    <t>Medium Ret</t>
  </si>
  <si>
    <t>Small Ret</t>
  </si>
  <si>
    <t>7P Supply Curve Category</t>
  </si>
  <si>
    <t>MiniMart</t>
  </si>
  <si>
    <t>Residential Care</t>
  </si>
  <si>
    <t>School K-12</t>
  </si>
  <si>
    <t>7P Hours (from CBSA 2014)</t>
  </si>
</sst>
</file>

<file path=xl/styles.xml><?xml version="1.0" encoding="utf-8"?>
<styleSheet xmlns="http://schemas.openxmlformats.org/spreadsheetml/2006/main">
  <numFmts count="1">
    <numFmt numFmtId="164" formatCode="0.0000"/>
  </numFmts>
  <fonts count="7">
    <font>
      <sz val="10"/>
      <name val="Arial"/>
    </font>
    <font>
      <sz val="10"/>
      <name val="Arial"/>
      <family val="2"/>
    </font>
    <font>
      <b/>
      <sz val="10"/>
      <name val="Arial"/>
      <family val="2"/>
    </font>
    <font>
      <sz val="10"/>
      <name val="Arial"/>
      <family val="2"/>
    </font>
    <font>
      <sz val="8"/>
      <color indexed="81"/>
      <name val="Tahoma"/>
      <family val="2"/>
    </font>
    <font>
      <b/>
      <sz val="8"/>
      <color indexed="81"/>
      <name val="Tahoma"/>
      <family val="2"/>
    </font>
    <font>
      <u/>
      <sz val="10"/>
      <color indexed="12"/>
      <name val="Arial"/>
      <family val="2"/>
    </font>
  </fonts>
  <fills count="5">
    <fill>
      <patternFill patternType="none"/>
    </fill>
    <fill>
      <patternFill patternType="gray125"/>
    </fill>
    <fill>
      <patternFill patternType="solid">
        <fgColor indexed="14"/>
        <bgColor indexed="64"/>
      </patternFill>
    </fill>
    <fill>
      <patternFill patternType="solid">
        <fgColor indexed="4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9" fontId="1" fillId="0" borderId="0" applyFont="0" applyFill="0" applyBorder="0" applyAlignment="0" applyProtection="0"/>
  </cellStyleXfs>
  <cellXfs count="43">
    <xf numFmtId="0" fontId="0" fillId="0" borderId="0" xfId="0"/>
    <xf numFmtId="0" fontId="3" fillId="0" borderId="0" xfId="0" applyFont="1"/>
    <xf numFmtId="0" fontId="3" fillId="0" borderId="0" xfId="0" applyFont="1" applyAlignment="1">
      <alignment horizontal="left"/>
    </xf>
    <xf numFmtId="0" fontId="3" fillId="0" borderId="1" xfId="0" applyFont="1" applyFill="1" applyBorder="1" applyAlignment="1">
      <alignment vertical="top"/>
    </xf>
    <xf numFmtId="0" fontId="3" fillId="0" borderId="0" xfId="0" applyFont="1" applyFill="1"/>
    <xf numFmtId="0" fontId="3" fillId="0" borderId="1" xfId="0" applyFont="1" applyFill="1" applyBorder="1" applyAlignment="1">
      <alignment horizontal="left" vertical="top" wrapText="1"/>
    </xf>
    <xf numFmtId="2" fontId="3" fillId="0" borderId="0" xfId="0" applyNumberFormat="1" applyFont="1" applyFill="1"/>
    <xf numFmtId="164" fontId="3" fillId="0" borderId="0" xfId="0" applyNumberFormat="1" applyFont="1" applyFill="1"/>
    <xf numFmtId="0" fontId="3" fillId="0" borderId="1" xfId="0" applyFont="1" applyFill="1" applyBorder="1" applyAlignment="1">
      <alignment horizontal="left"/>
    </xf>
    <xf numFmtId="0" fontId="3" fillId="0" borderId="0" xfId="0" applyFont="1" applyFill="1" applyAlignment="1">
      <alignment horizontal="left"/>
    </xf>
    <xf numFmtId="2" fontId="3" fillId="2" borderId="0" xfId="0" applyNumberFormat="1" applyFont="1" applyFill="1"/>
    <xf numFmtId="2" fontId="3" fillId="2" borderId="0" xfId="0" applyNumberFormat="1" applyFont="1" applyFill="1" applyBorder="1"/>
    <xf numFmtId="0" fontId="3" fillId="2" borderId="1" xfId="0" applyFont="1" applyFill="1" applyBorder="1" applyAlignment="1">
      <alignment wrapText="1"/>
    </xf>
    <xf numFmtId="0" fontId="2" fillId="3"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xf>
    <xf numFmtId="0" fontId="0" fillId="0" borderId="2" xfId="0" applyFill="1" applyBorder="1"/>
    <xf numFmtId="0" fontId="0" fillId="0" borderId="1" xfId="0" applyFill="1" applyBorder="1"/>
    <xf numFmtId="0" fontId="3" fillId="2" borderId="3" xfId="0" applyFont="1" applyFill="1" applyBorder="1" applyAlignment="1">
      <alignment wrapText="1"/>
    </xf>
    <xf numFmtId="0" fontId="3" fillId="0" borderId="0" xfId="0" applyFont="1" applyFill="1" applyBorder="1"/>
    <xf numFmtId="0" fontId="6" fillId="0" borderId="0" xfId="1" applyAlignment="1" applyProtection="1"/>
    <xf numFmtId="0" fontId="0" fillId="0" borderId="0" xfId="0" applyAlignment="1">
      <alignment wrapText="1"/>
    </xf>
    <xf numFmtId="0" fontId="0" fillId="0" borderId="0" xfId="0" applyAlignment="1">
      <alignment horizontal="center" vertical="center"/>
    </xf>
    <xf numFmtId="0" fontId="0" fillId="0" borderId="0" xfId="0" applyAlignment="1">
      <alignment vertical="top" wrapText="1"/>
    </xf>
    <xf numFmtId="0" fontId="2" fillId="0" borderId="0" xfId="0" applyFont="1"/>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2" borderId="2" xfId="0" applyFont="1" applyFill="1" applyBorder="1" applyAlignment="1">
      <alignment wrapText="1"/>
    </xf>
    <xf numFmtId="0" fontId="3" fillId="0" borderId="5" xfId="0" applyFont="1" applyFill="1" applyBorder="1" applyAlignment="1">
      <alignment horizontal="left" vertical="top" wrapText="1"/>
    </xf>
    <xf numFmtId="0" fontId="0" fillId="0" borderId="0" xfId="0" applyFill="1" applyBorder="1"/>
    <xf numFmtId="2" fontId="0" fillId="0" borderId="0" xfId="0" applyNumberFormat="1"/>
    <xf numFmtId="9" fontId="3" fillId="0" borderId="0" xfId="2" applyFont="1"/>
    <xf numFmtId="0" fontId="3" fillId="4" borderId="1" xfId="0" applyFont="1" applyFill="1" applyBorder="1" applyAlignment="1">
      <alignment wrapText="1"/>
    </xf>
    <xf numFmtId="9" fontId="3" fillId="4" borderId="0" xfId="2" applyFont="1" applyFill="1"/>
    <xf numFmtId="0" fontId="3" fillId="4" borderId="0" xfId="0" applyFont="1" applyFill="1"/>
    <xf numFmtId="0" fontId="3" fillId="4" borderId="1" xfId="0" applyFont="1" applyFill="1" applyBorder="1"/>
    <xf numFmtId="0" fontId="3" fillId="4"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4" xfId="0" applyFont="1" applyFill="1" applyBorder="1" applyAlignment="1">
      <alignment horizontal="center" wrapText="1"/>
    </xf>
    <xf numFmtId="0" fontId="2" fillId="3" borderId="6" xfId="0" applyFont="1" applyFill="1" applyBorder="1" applyAlignment="1">
      <alignment horizontal="center" vertical="top" wrapText="1"/>
    </xf>
    <xf numFmtId="0" fontId="2" fillId="3" borderId="4" xfId="0" applyFont="1" applyFill="1" applyBorder="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0E0D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EBDC9B"/>
      <rgbColor rgb="003366FF"/>
      <rgbColor rgb="0033CCCC"/>
      <rgbColor rgb="0099CC00"/>
      <rgbColor rgb="00E9C55F"/>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G/Main/RTF/ComLight/ComLighting_v2004_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amp;B Retro Deemed  Measure Table"/>
      <sheetName val="L&amp;B Retrofit Bulk System Value"/>
      <sheetName val="L&amp;B New Bulk System Value"/>
      <sheetName val="ProData"/>
      <sheetName val="Generic Lamp&amp;Ballast Retrofit"/>
      <sheetName val="Generic Lamp&amp;Ballast New"/>
      <sheetName val="Specific L&amp;B Retro 2003"/>
      <sheetName val="Specific Lamp&amp;Ballast Retrofit"/>
      <sheetName val="Lamp&amp;Ballast Retrfit by Bld 03"/>
      <sheetName val="Lamp&amp;Ballast Retrfit by Bldg"/>
      <sheetName val="Building Specific Data 2003"/>
      <sheetName val="Existing Building Inputs 2003"/>
      <sheetName val="Building Specific Data"/>
      <sheetName val="Retrofit Descriptions-old"/>
      <sheetName val="Retrofit Descriptions 2003"/>
      <sheetName val="Data Existing"/>
      <sheetName val="Data Proposed"/>
      <sheetName val="Data All"/>
      <sheetName val="Data All (old)"/>
      <sheetName val="Lamps&amp; Ballasts Data"/>
      <sheetName val="FEMP DATA"/>
      <sheetName val="Cost Data 03"/>
      <sheetName val="DOE Stds Data"/>
      <sheetName val="Stock Floorspace &amp; Use in 1993"/>
      <sheetName val="New Building Inputs"/>
      <sheetName val="Existing Building Inputs"/>
      <sheetName val="Measure Family 2003"/>
      <sheetName val="Update 20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1">
          <cell r="A11" t="str">
            <v>Grocery</v>
          </cell>
        </row>
        <row r="13">
          <cell r="A13" t="str">
            <v>School</v>
          </cell>
        </row>
      </sheetData>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Plan%205\Commercial\Data%20Sources\Kennedy\Lighting%20Savings%20Interactions.doc" TargetMode="External"/><Relationship Id="rId1" Type="http://schemas.openxmlformats.org/officeDocument/2006/relationships/hyperlink" Target="..\..\..\..\Plan%205\Commercial\Data%20Sources\Kennedy\SchoolLightingInteractions.doc" TargetMode="External"/><Relationship Id="rId6" Type="http://schemas.openxmlformats.org/officeDocument/2006/relationships/oleObject" Target="../embeddings/Microsoft_Office_Word_97_-_2003_Document2.doc"/><Relationship Id="rId5" Type="http://schemas.openxmlformats.org/officeDocument/2006/relationships/oleObject" Target="../embeddings/Microsoft_Office_Word_97_-_2003_Document1.doc"/><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pageSetUpPr fitToPage="1"/>
  </sheetPr>
  <dimension ref="A1:X120"/>
  <sheetViews>
    <sheetView tabSelected="1" zoomScale="75" workbookViewId="0">
      <pane ySplit="7" topLeftCell="A8" activePane="bottomLeft" state="frozen"/>
      <selection activeCell="D74" sqref="D74"/>
      <selection pane="bottomLeft" activeCell="E8" sqref="E8:Z70"/>
    </sheetView>
  </sheetViews>
  <sheetFormatPr defaultRowHeight="12.75"/>
  <cols>
    <col min="1" max="1" width="15.7109375" style="1" customWidth="1"/>
    <col min="2" max="2" width="26" style="2" customWidth="1"/>
    <col min="3" max="3" width="24.42578125" style="2" customWidth="1"/>
    <col min="4" max="4" width="19.7109375" style="2" customWidth="1"/>
    <col min="5" max="5" width="21" style="2" customWidth="1"/>
    <col min="6" max="9" width="10.5703125" style="1" customWidth="1"/>
    <col min="10" max="10" width="9.140625" style="1"/>
    <col min="11" max="13" width="9.7109375" style="1" customWidth="1"/>
    <col min="14" max="16384" width="9.140625" style="1"/>
  </cols>
  <sheetData>
    <row r="1" spans="1:21">
      <c r="A1" s="24" t="s">
        <v>86</v>
      </c>
      <c r="B1" s="1"/>
      <c r="C1" s="1"/>
      <c r="D1" s="1"/>
      <c r="E1" s="1" t="s">
        <v>105</v>
      </c>
      <c r="G1" s="1" t="s">
        <v>106</v>
      </c>
    </row>
    <row r="2" spans="1:21">
      <c r="A2" s="2" t="s">
        <v>119</v>
      </c>
    </row>
    <row r="3" spans="1:21">
      <c r="A3" s="2"/>
    </row>
    <row r="5" spans="1:21">
      <c r="E5" s="2">
        <v>1</v>
      </c>
      <c r="F5" s="1">
        <v>2</v>
      </c>
      <c r="G5" s="1">
        <v>3</v>
      </c>
      <c r="H5" s="1">
        <v>4</v>
      </c>
      <c r="I5" s="1">
        <v>5</v>
      </c>
      <c r="J5" s="1">
        <v>6</v>
      </c>
      <c r="K5" s="1">
        <v>7</v>
      </c>
      <c r="L5" s="1">
        <v>8</v>
      </c>
      <c r="M5" s="1">
        <v>9</v>
      </c>
      <c r="N5" s="1">
        <v>10</v>
      </c>
      <c r="O5" s="1">
        <v>11</v>
      </c>
      <c r="P5" s="1">
        <v>12</v>
      </c>
      <c r="Q5" s="1">
        <v>13</v>
      </c>
      <c r="R5" s="1">
        <v>14</v>
      </c>
      <c r="S5" s="1">
        <v>15</v>
      </c>
    </row>
    <row r="6" spans="1:21">
      <c r="A6" s="38" t="s">
        <v>112</v>
      </c>
      <c r="B6" s="39"/>
      <c r="C6" s="39"/>
      <c r="D6" s="39"/>
      <c r="E6" s="40"/>
      <c r="F6" s="37" t="s">
        <v>64</v>
      </c>
      <c r="G6" s="37"/>
      <c r="H6" s="37"/>
      <c r="I6" s="37"/>
      <c r="J6" s="13" t="s">
        <v>62</v>
      </c>
      <c r="K6" s="37" t="s">
        <v>65</v>
      </c>
      <c r="L6" s="37"/>
      <c r="M6" s="37"/>
      <c r="N6" s="37"/>
      <c r="O6" s="37" t="s">
        <v>113</v>
      </c>
      <c r="P6" s="37"/>
      <c r="Q6" s="37"/>
      <c r="R6" s="37"/>
    </row>
    <row r="7" spans="1:21" ht="106.9" customHeight="1">
      <c r="A7" s="12" t="s">
        <v>12</v>
      </c>
      <c r="B7" s="12" t="s">
        <v>69</v>
      </c>
      <c r="C7" s="12" t="s">
        <v>124</v>
      </c>
      <c r="D7" s="27" t="s">
        <v>125</v>
      </c>
      <c r="E7" s="32" t="s">
        <v>145</v>
      </c>
      <c r="F7" s="12" t="s">
        <v>120</v>
      </c>
      <c r="G7" s="12" t="s">
        <v>121</v>
      </c>
      <c r="H7" s="12" t="s">
        <v>122</v>
      </c>
      <c r="I7" s="12" t="s">
        <v>123</v>
      </c>
      <c r="J7" s="12" t="s">
        <v>70</v>
      </c>
      <c r="K7" s="12" t="s">
        <v>134</v>
      </c>
      <c r="L7" s="12" t="s">
        <v>121</v>
      </c>
      <c r="M7" s="12" t="s">
        <v>122</v>
      </c>
      <c r="N7" s="12" t="s">
        <v>68</v>
      </c>
      <c r="O7" s="18" t="s">
        <v>87</v>
      </c>
      <c r="P7" s="18" t="s">
        <v>90</v>
      </c>
      <c r="Q7" s="18" t="s">
        <v>140</v>
      </c>
      <c r="R7" s="18" t="s">
        <v>139</v>
      </c>
      <c r="S7" s="32" t="s">
        <v>149</v>
      </c>
    </row>
    <row r="8" spans="1:21">
      <c r="A8" s="3" t="s">
        <v>0</v>
      </c>
      <c r="B8" s="28" t="s">
        <v>0</v>
      </c>
      <c r="C8" s="5"/>
      <c r="D8" s="26" t="s">
        <v>7</v>
      </c>
      <c r="E8" s="26" t="s">
        <v>7</v>
      </c>
      <c r="F8" s="6">
        <v>-0.18</v>
      </c>
      <c r="G8" s="6">
        <f t="shared" ref="G8:G55" si="0">F8/2</f>
        <v>-0.09</v>
      </c>
      <c r="H8" s="6">
        <f>F8/0.75</f>
        <v>-0.24</v>
      </c>
      <c r="I8" s="7">
        <f>H8*3412/100000</f>
        <v>-8.1887999999999996E-3</v>
      </c>
      <c r="J8" s="10">
        <v>0.11</v>
      </c>
      <c r="K8" s="6">
        <f t="shared" ref="K8:M12" si="1">F8+$J8</f>
        <v>-6.9999999999999993E-2</v>
      </c>
      <c r="L8" s="6">
        <f t="shared" si="1"/>
        <v>2.0000000000000004E-2</v>
      </c>
      <c r="M8" s="6">
        <f t="shared" si="1"/>
        <v>-0.13</v>
      </c>
      <c r="N8" s="7">
        <f>I8</f>
        <v>-8.1887999999999996E-3</v>
      </c>
      <c r="O8" s="4">
        <v>4000</v>
      </c>
      <c r="P8" s="1">
        <v>0.9</v>
      </c>
      <c r="Q8" s="31">
        <v>0.9</v>
      </c>
      <c r="R8" s="1">
        <f>O8*Q8</f>
        <v>3600</v>
      </c>
      <c r="U8" s="31"/>
    </row>
    <row r="9" spans="1:21" ht="12.75" customHeight="1">
      <c r="A9" s="3" t="s">
        <v>0</v>
      </c>
      <c r="B9" s="5" t="s">
        <v>13</v>
      </c>
      <c r="C9" s="14"/>
      <c r="D9" s="14"/>
      <c r="E9" s="14"/>
      <c r="F9" s="6">
        <v>-0.18</v>
      </c>
      <c r="G9" s="6">
        <f t="shared" si="0"/>
        <v>-0.09</v>
      </c>
      <c r="H9" s="6">
        <f>F9/0.75</f>
        <v>-0.24</v>
      </c>
      <c r="I9" s="7">
        <f>H9*3412/100000</f>
        <v>-8.1887999999999996E-3</v>
      </c>
      <c r="J9" s="10">
        <v>0.11</v>
      </c>
      <c r="K9" s="6">
        <f t="shared" si="1"/>
        <v>-6.9999999999999993E-2</v>
      </c>
      <c r="L9" s="6">
        <f t="shared" si="1"/>
        <v>2.0000000000000004E-2</v>
      </c>
      <c r="M9" s="6">
        <f t="shared" si="1"/>
        <v>-0.13</v>
      </c>
      <c r="N9" s="7">
        <f t="shared" ref="N9:N70" si="2">I9</f>
        <v>-8.1887999999999996E-3</v>
      </c>
      <c r="O9" s="4">
        <v>1800</v>
      </c>
      <c r="P9" s="1">
        <v>0.9</v>
      </c>
      <c r="U9" s="31"/>
    </row>
    <row r="10" spans="1:21" ht="12.75" customHeight="1">
      <c r="A10" s="3" t="s">
        <v>0</v>
      </c>
      <c r="B10" s="5" t="s">
        <v>16</v>
      </c>
      <c r="C10" s="14"/>
      <c r="D10" s="14"/>
      <c r="E10" s="14"/>
      <c r="F10" s="6">
        <v>-0.42</v>
      </c>
      <c r="G10" s="6">
        <f t="shared" si="0"/>
        <v>-0.21</v>
      </c>
      <c r="H10" s="6">
        <f>F10/0.75</f>
        <v>-0.55999999999999994</v>
      </c>
      <c r="I10" s="7">
        <f>H10*3412/100000</f>
        <v>-1.9107199999999998E-2</v>
      </c>
      <c r="J10" s="10">
        <v>0.19</v>
      </c>
      <c r="K10" s="6">
        <f t="shared" si="1"/>
        <v>-0.22999999999999998</v>
      </c>
      <c r="L10" s="6">
        <f t="shared" si="1"/>
        <v>-1.999999999999999E-2</v>
      </c>
      <c r="M10" s="6">
        <f t="shared" si="1"/>
        <v>-0.36999999999999994</v>
      </c>
      <c r="N10" s="7">
        <f t="shared" si="2"/>
        <v>-1.9107199999999998E-2</v>
      </c>
      <c r="O10" s="4">
        <v>8760</v>
      </c>
      <c r="P10" s="1">
        <v>0.9</v>
      </c>
      <c r="U10" s="31"/>
    </row>
    <row r="11" spans="1:21">
      <c r="A11" s="3" t="s">
        <v>0</v>
      </c>
      <c r="B11" s="5" t="s">
        <v>14</v>
      </c>
      <c r="C11" s="14"/>
      <c r="D11" s="14"/>
      <c r="E11" s="5" t="s">
        <v>0</v>
      </c>
      <c r="F11" s="6">
        <v>-0.18</v>
      </c>
      <c r="G11" s="6">
        <f t="shared" si="0"/>
        <v>-0.09</v>
      </c>
      <c r="H11" s="6">
        <f>F11/0.75</f>
        <v>-0.24</v>
      </c>
      <c r="I11" s="7">
        <f>H11*3412/100000</f>
        <v>-8.1887999999999996E-3</v>
      </c>
      <c r="J11" s="10">
        <v>0.11</v>
      </c>
      <c r="K11" s="6">
        <f t="shared" si="1"/>
        <v>-6.9999999999999993E-2</v>
      </c>
      <c r="L11" s="6">
        <f t="shared" si="1"/>
        <v>2.0000000000000004E-2</v>
      </c>
      <c r="M11" s="6">
        <f t="shared" si="1"/>
        <v>-0.13</v>
      </c>
      <c r="N11" s="7">
        <f t="shared" si="2"/>
        <v>-8.1887999999999996E-3</v>
      </c>
      <c r="O11" s="19">
        <v>3000</v>
      </c>
      <c r="P11" s="1">
        <v>0.9</v>
      </c>
      <c r="Q11" s="31">
        <v>0.93333333333333335</v>
      </c>
      <c r="R11" s="1">
        <f>O11*Q11</f>
        <v>2800</v>
      </c>
      <c r="U11" s="31"/>
    </row>
    <row r="12" spans="1:21">
      <c r="A12" s="3" t="s">
        <v>0</v>
      </c>
      <c r="B12" s="5" t="s">
        <v>15</v>
      </c>
      <c r="C12" s="14"/>
      <c r="D12" s="14"/>
      <c r="E12" s="14"/>
      <c r="F12" s="6">
        <v>-0.42</v>
      </c>
      <c r="G12" s="6">
        <f t="shared" si="0"/>
        <v>-0.21</v>
      </c>
      <c r="H12" s="6">
        <f>F12/0.75</f>
        <v>-0.55999999999999994</v>
      </c>
      <c r="I12" s="7">
        <f>H12*3412/100000</f>
        <v>-1.9107199999999998E-2</v>
      </c>
      <c r="J12" s="10">
        <v>0.19</v>
      </c>
      <c r="K12" s="6">
        <f t="shared" si="1"/>
        <v>-0.22999999999999998</v>
      </c>
      <c r="L12" s="6">
        <f t="shared" si="1"/>
        <v>-1.999999999999999E-2</v>
      </c>
      <c r="M12" s="6">
        <f t="shared" si="1"/>
        <v>-0.36999999999999994</v>
      </c>
      <c r="N12" s="7">
        <f t="shared" si="2"/>
        <v>-1.9107199999999998E-2</v>
      </c>
      <c r="O12" s="19">
        <v>3000</v>
      </c>
      <c r="P12" s="1">
        <v>0.9</v>
      </c>
      <c r="U12" s="31"/>
    </row>
    <row r="13" spans="1:21">
      <c r="A13" s="3" t="s">
        <v>1</v>
      </c>
      <c r="B13" s="5" t="s">
        <v>17</v>
      </c>
      <c r="C13" s="14"/>
      <c r="D13" s="5" t="s">
        <v>83</v>
      </c>
      <c r="E13" s="5" t="s">
        <v>83</v>
      </c>
      <c r="F13" s="6">
        <v>-0.47</v>
      </c>
      <c r="G13" s="6">
        <f t="shared" si="0"/>
        <v>-0.23499999999999999</v>
      </c>
      <c r="H13" s="6">
        <f t="shared" ref="H13:H19" si="3">F13/0.75</f>
        <v>-0.62666666666666659</v>
      </c>
      <c r="I13" s="7">
        <f t="shared" ref="I13:I19" si="4">H13*3412/100000</f>
        <v>-2.1381866666666666E-2</v>
      </c>
      <c r="J13" s="10">
        <v>0.19</v>
      </c>
      <c r="K13" s="6">
        <f t="shared" ref="K13:M19" si="5">F13+$J13</f>
        <v>-0.27999999999999997</v>
      </c>
      <c r="L13" s="6">
        <f t="shared" si="5"/>
        <v>-4.4999999999999984E-2</v>
      </c>
      <c r="M13" s="6">
        <f t="shared" si="5"/>
        <v>-0.43666666666666659</v>
      </c>
      <c r="N13" s="7">
        <f t="shared" si="2"/>
        <v>-2.1381866666666666E-2</v>
      </c>
      <c r="O13" s="4">
        <v>3000</v>
      </c>
      <c r="P13" s="1">
        <v>0.9</v>
      </c>
      <c r="Q13" s="31">
        <v>1</v>
      </c>
      <c r="R13" s="1">
        <f>O13*Q13</f>
        <v>3000</v>
      </c>
      <c r="U13" s="31"/>
    </row>
    <row r="14" spans="1:21">
      <c r="A14" s="3" t="s">
        <v>1</v>
      </c>
      <c r="B14" s="5" t="s">
        <v>18</v>
      </c>
      <c r="C14" s="14"/>
      <c r="D14" s="14"/>
      <c r="E14" s="14"/>
      <c r="F14" s="6">
        <v>-0.73</v>
      </c>
      <c r="G14" s="6">
        <f t="shared" si="0"/>
        <v>-0.36499999999999999</v>
      </c>
      <c r="H14" s="6">
        <f t="shared" si="3"/>
        <v>-0.97333333333333327</v>
      </c>
      <c r="I14" s="7">
        <f t="shared" si="4"/>
        <v>-3.3210133333333336E-2</v>
      </c>
      <c r="J14" s="10">
        <v>0.05</v>
      </c>
      <c r="K14" s="6">
        <f t="shared" si="5"/>
        <v>-0.67999999999999994</v>
      </c>
      <c r="L14" s="6">
        <f t="shared" si="5"/>
        <v>-0.315</v>
      </c>
      <c r="M14" s="6">
        <f t="shared" si="5"/>
        <v>-0.92333333333333323</v>
      </c>
      <c r="N14" s="7">
        <f t="shared" si="2"/>
        <v>-3.3210133333333336E-2</v>
      </c>
      <c r="O14" s="4">
        <v>2800</v>
      </c>
      <c r="P14" s="1">
        <v>0.9</v>
      </c>
      <c r="U14" s="31"/>
    </row>
    <row r="15" spans="1:21">
      <c r="A15" s="3" t="s">
        <v>1</v>
      </c>
      <c r="B15" s="5" t="s">
        <v>19</v>
      </c>
      <c r="C15" s="5" t="str">
        <f>'[1]Existing Building Inputs'!$A$13</f>
        <v>School</v>
      </c>
      <c r="E15" s="36" t="s">
        <v>148</v>
      </c>
      <c r="F15" s="6">
        <v>-0.48</v>
      </c>
      <c r="G15" s="6">
        <f t="shared" si="0"/>
        <v>-0.24</v>
      </c>
      <c r="H15" s="6">
        <f t="shared" si="3"/>
        <v>-0.64</v>
      </c>
      <c r="I15" s="7">
        <f t="shared" si="4"/>
        <v>-2.18368E-2</v>
      </c>
      <c r="J15" s="10">
        <v>0.1</v>
      </c>
      <c r="K15" s="6">
        <f t="shared" si="5"/>
        <v>-0.38</v>
      </c>
      <c r="L15" s="6">
        <f t="shared" si="5"/>
        <v>-0.13999999999999999</v>
      </c>
      <c r="M15" s="6">
        <f t="shared" si="5"/>
        <v>-0.54</v>
      </c>
      <c r="N15" s="7">
        <f t="shared" si="2"/>
        <v>-2.18368E-2</v>
      </c>
      <c r="O15" s="4">
        <v>2400</v>
      </c>
      <c r="P15" s="1">
        <v>0.9</v>
      </c>
      <c r="Q15" s="31">
        <v>1.2083333333333333</v>
      </c>
      <c r="R15" s="1">
        <f>O15*Q15</f>
        <v>2900</v>
      </c>
      <c r="U15" s="31"/>
    </row>
    <row r="16" spans="1:21">
      <c r="A16" s="3" t="s">
        <v>1</v>
      </c>
      <c r="B16" s="5" t="s">
        <v>20</v>
      </c>
      <c r="C16" s="14"/>
      <c r="D16" s="5" t="s">
        <v>79</v>
      </c>
      <c r="E16" s="14"/>
      <c r="F16" s="6">
        <v>-0.48</v>
      </c>
      <c r="G16" s="6">
        <f t="shared" si="0"/>
        <v>-0.24</v>
      </c>
      <c r="H16" s="6">
        <f t="shared" si="3"/>
        <v>-0.64</v>
      </c>
      <c r="I16" s="7">
        <f t="shared" si="4"/>
        <v>-2.18368E-2</v>
      </c>
      <c r="J16" s="10">
        <v>0.1</v>
      </c>
      <c r="K16" s="6">
        <f t="shared" si="5"/>
        <v>-0.38</v>
      </c>
      <c r="L16" s="6">
        <f t="shared" si="5"/>
        <v>-0.13999999999999999</v>
      </c>
      <c r="M16" s="6">
        <f t="shared" si="5"/>
        <v>-0.54</v>
      </c>
      <c r="N16" s="7">
        <f t="shared" si="2"/>
        <v>-2.18368E-2</v>
      </c>
      <c r="O16" s="4">
        <v>2400</v>
      </c>
      <c r="P16" s="1">
        <v>0.9</v>
      </c>
      <c r="U16" s="31"/>
    </row>
    <row r="17" spans="1:21">
      <c r="A17" s="3" t="s">
        <v>1</v>
      </c>
      <c r="B17" s="5" t="s">
        <v>21</v>
      </c>
      <c r="C17" s="14"/>
      <c r="D17" s="14"/>
      <c r="E17" s="14"/>
      <c r="F17" s="6">
        <v>-0.48</v>
      </c>
      <c r="G17" s="6">
        <f t="shared" si="0"/>
        <v>-0.24</v>
      </c>
      <c r="H17" s="6">
        <f t="shared" si="3"/>
        <v>-0.64</v>
      </c>
      <c r="I17" s="7">
        <f t="shared" si="4"/>
        <v>-2.18368E-2</v>
      </c>
      <c r="J17" s="10">
        <v>0.12</v>
      </c>
      <c r="K17" s="6">
        <f t="shared" si="5"/>
        <v>-0.36</v>
      </c>
      <c r="L17" s="6">
        <f t="shared" si="5"/>
        <v>-0.12</v>
      </c>
      <c r="M17" s="6">
        <f t="shared" si="5"/>
        <v>-0.52</v>
      </c>
      <c r="N17" s="7">
        <f t="shared" si="2"/>
        <v>-2.18368E-2</v>
      </c>
      <c r="O17" s="4">
        <v>2400</v>
      </c>
      <c r="P17" s="1">
        <v>0.9</v>
      </c>
      <c r="U17" s="31"/>
    </row>
    <row r="18" spans="1:21">
      <c r="A18" s="3" t="s">
        <v>1</v>
      </c>
      <c r="B18" s="5" t="s">
        <v>22</v>
      </c>
      <c r="C18" s="14"/>
      <c r="D18" s="14"/>
      <c r="E18" s="14"/>
      <c r="F18" s="6">
        <v>-0.4</v>
      </c>
      <c r="G18" s="6">
        <f t="shared" si="0"/>
        <v>-0.2</v>
      </c>
      <c r="H18" s="6">
        <f t="shared" si="3"/>
        <v>-0.53333333333333333</v>
      </c>
      <c r="I18" s="7">
        <f t="shared" si="4"/>
        <v>-1.8197333333333333E-2</v>
      </c>
      <c r="J18" s="10">
        <v>0.1</v>
      </c>
      <c r="K18" s="6">
        <f t="shared" si="5"/>
        <v>-0.30000000000000004</v>
      </c>
      <c r="L18" s="6">
        <f t="shared" si="5"/>
        <v>-0.1</v>
      </c>
      <c r="M18" s="6">
        <f t="shared" si="5"/>
        <v>-0.43333333333333335</v>
      </c>
      <c r="N18" s="7">
        <f t="shared" si="2"/>
        <v>-1.8197333333333333E-2</v>
      </c>
      <c r="O18" s="4">
        <v>3600</v>
      </c>
      <c r="P18" s="1">
        <v>0.9</v>
      </c>
      <c r="U18" s="31"/>
    </row>
    <row r="19" spans="1:21">
      <c r="A19" s="3" t="s">
        <v>1</v>
      </c>
      <c r="B19" s="5" t="s">
        <v>23</v>
      </c>
      <c r="C19" s="14"/>
      <c r="D19" s="14"/>
      <c r="E19" s="14"/>
      <c r="F19" s="6">
        <v>-0.72</v>
      </c>
      <c r="G19" s="6">
        <f t="shared" si="0"/>
        <v>-0.36</v>
      </c>
      <c r="H19" s="6">
        <f t="shared" si="3"/>
        <v>-0.96</v>
      </c>
      <c r="I19" s="7">
        <f t="shared" si="4"/>
        <v>-3.2755199999999998E-2</v>
      </c>
      <c r="J19" s="10">
        <v>0.01</v>
      </c>
      <c r="K19" s="6">
        <f t="shared" si="5"/>
        <v>-0.71</v>
      </c>
      <c r="L19" s="6">
        <f t="shared" si="5"/>
        <v>-0.35</v>
      </c>
      <c r="M19" s="6">
        <f t="shared" si="5"/>
        <v>-0.95</v>
      </c>
      <c r="N19" s="7">
        <f t="shared" si="2"/>
        <v>-3.2755199999999998E-2</v>
      </c>
      <c r="O19" s="4">
        <v>5800</v>
      </c>
      <c r="P19" s="1">
        <v>0.9</v>
      </c>
      <c r="U19" s="31"/>
    </row>
    <row r="20" spans="1:21">
      <c r="A20" s="3" t="s">
        <v>2</v>
      </c>
      <c r="B20" s="5" t="s">
        <v>67</v>
      </c>
      <c r="C20" s="25" t="str">
        <f>'[1]Existing Building Inputs'!$A$11</f>
        <v>Grocery</v>
      </c>
      <c r="D20" s="16" t="s">
        <v>84</v>
      </c>
      <c r="E20" s="16" t="s">
        <v>84</v>
      </c>
      <c r="F20" s="6">
        <v>-0.22</v>
      </c>
      <c r="G20" s="6">
        <f t="shared" si="0"/>
        <v>-0.11</v>
      </c>
      <c r="H20" s="6">
        <f>F20/0.75</f>
        <v>-0.29333333333333333</v>
      </c>
      <c r="I20" s="7">
        <f>H20*3412/100000</f>
        <v>-1.0008533333333333E-2</v>
      </c>
      <c r="J20" s="10">
        <v>0.08</v>
      </c>
      <c r="K20" s="6">
        <f t="shared" ref="K20:M21" si="6">F20+$J20</f>
        <v>-0.14000000000000001</v>
      </c>
      <c r="L20" s="6">
        <f t="shared" si="6"/>
        <v>-0.03</v>
      </c>
      <c r="M20" s="6">
        <f t="shared" si="6"/>
        <v>-0.21333333333333332</v>
      </c>
      <c r="N20" s="7">
        <f t="shared" si="2"/>
        <v>-1.0008533333333333E-2</v>
      </c>
      <c r="O20" s="4">
        <v>6500</v>
      </c>
      <c r="P20" s="1">
        <v>0.9</v>
      </c>
      <c r="Q20" s="31">
        <v>0.89230769230769236</v>
      </c>
      <c r="R20" s="1">
        <f>O20*Q20</f>
        <v>5800</v>
      </c>
      <c r="U20" s="31"/>
    </row>
    <row r="21" spans="1:21">
      <c r="A21" s="3" t="s">
        <v>2</v>
      </c>
      <c r="B21" s="5" t="s">
        <v>24</v>
      </c>
      <c r="C21" s="5"/>
      <c r="D21" s="17" t="s">
        <v>85</v>
      </c>
      <c r="E21" s="35" t="s">
        <v>146</v>
      </c>
      <c r="F21" s="6">
        <v>-0.39</v>
      </c>
      <c r="G21" s="6">
        <f t="shared" si="0"/>
        <v>-0.19500000000000001</v>
      </c>
      <c r="H21" s="6">
        <f>F21/0.75</f>
        <v>-0.52</v>
      </c>
      <c r="I21" s="7">
        <f>H21*3412/100000</f>
        <v>-1.7742399999999998E-2</v>
      </c>
      <c r="J21" s="10">
        <v>0.14000000000000001</v>
      </c>
      <c r="K21" s="6">
        <f t="shared" si="6"/>
        <v>-0.25</v>
      </c>
      <c r="L21" s="6">
        <f t="shared" si="6"/>
        <v>-5.4999999999999993E-2</v>
      </c>
      <c r="M21" s="6">
        <f t="shared" si="6"/>
        <v>-0.38</v>
      </c>
      <c r="N21" s="7">
        <f t="shared" si="2"/>
        <v>-1.7742399999999998E-2</v>
      </c>
      <c r="O21" s="4">
        <v>6500</v>
      </c>
      <c r="P21" s="1">
        <v>0.9</v>
      </c>
      <c r="Q21" s="31">
        <v>0.89230769230769236</v>
      </c>
      <c r="R21" s="1">
        <f>O21*Q21</f>
        <v>5800</v>
      </c>
      <c r="U21" s="31"/>
    </row>
    <row r="22" spans="1:21">
      <c r="A22" s="3" t="s">
        <v>3</v>
      </c>
      <c r="B22" s="5" t="s">
        <v>25</v>
      </c>
      <c r="C22" s="14"/>
      <c r="D22" s="14"/>
      <c r="E22" s="14"/>
      <c r="F22" s="6">
        <v>-0.72</v>
      </c>
      <c r="G22" s="6">
        <f t="shared" si="0"/>
        <v>-0.36</v>
      </c>
      <c r="H22" s="6">
        <f t="shared" ref="H22:H29" si="7">F22/0.75</f>
        <v>-0.96</v>
      </c>
      <c r="I22" s="7">
        <f t="shared" ref="I22:I29" si="8">H22*3412/100000</f>
        <v>-3.2755199999999998E-2</v>
      </c>
      <c r="J22" s="10">
        <v>0.01</v>
      </c>
      <c r="K22" s="6">
        <f t="shared" ref="K22:M29" si="9">F22+$J22</f>
        <v>-0.71</v>
      </c>
      <c r="L22" s="6">
        <f t="shared" si="9"/>
        <v>-0.35</v>
      </c>
      <c r="M22" s="6">
        <f t="shared" si="9"/>
        <v>-0.95</v>
      </c>
      <c r="N22" s="7">
        <f t="shared" si="2"/>
        <v>-3.2755199999999998E-2</v>
      </c>
      <c r="O22" s="4">
        <v>5800</v>
      </c>
      <c r="P22" s="1">
        <v>0.9</v>
      </c>
      <c r="U22" s="31"/>
    </row>
    <row r="23" spans="1:21">
      <c r="A23" s="3" t="s">
        <v>3</v>
      </c>
      <c r="B23" s="5" t="s">
        <v>26</v>
      </c>
      <c r="C23" s="5" t="s">
        <v>3</v>
      </c>
      <c r="D23" s="17" t="s">
        <v>26</v>
      </c>
      <c r="E23" s="17" t="s">
        <v>26</v>
      </c>
      <c r="F23" s="6">
        <v>-0.72</v>
      </c>
      <c r="G23" s="6">
        <f t="shared" si="0"/>
        <v>-0.36</v>
      </c>
      <c r="H23" s="6">
        <f t="shared" si="7"/>
        <v>-0.96</v>
      </c>
      <c r="I23" s="7">
        <f t="shared" si="8"/>
        <v>-3.2755199999999998E-2</v>
      </c>
      <c r="J23" s="10">
        <v>0.01</v>
      </c>
      <c r="K23" s="6">
        <f t="shared" si="9"/>
        <v>-0.71</v>
      </c>
      <c r="L23" s="6">
        <f t="shared" si="9"/>
        <v>-0.35</v>
      </c>
      <c r="M23" s="6">
        <f t="shared" si="9"/>
        <v>-0.95</v>
      </c>
      <c r="N23" s="7">
        <f t="shared" si="2"/>
        <v>-3.2755199999999998E-2</v>
      </c>
      <c r="O23" s="4">
        <v>5900</v>
      </c>
      <c r="P23" s="1">
        <v>0.9</v>
      </c>
      <c r="Q23" s="31">
        <v>1.0847457627118644</v>
      </c>
      <c r="R23" s="1">
        <f>O23*Q23</f>
        <v>6400</v>
      </c>
      <c r="U23" s="31"/>
    </row>
    <row r="24" spans="1:21" ht="15" customHeight="1">
      <c r="A24" s="3" t="s">
        <v>3</v>
      </c>
      <c r="B24" s="5" t="s">
        <v>27</v>
      </c>
      <c r="C24" s="14"/>
      <c r="D24" s="14"/>
      <c r="E24" s="35" t="s">
        <v>147</v>
      </c>
      <c r="F24" s="6">
        <v>-0.4</v>
      </c>
      <c r="G24" s="6">
        <f t="shared" si="0"/>
        <v>-0.2</v>
      </c>
      <c r="H24" s="6">
        <f t="shared" si="7"/>
        <v>-0.53333333333333333</v>
      </c>
      <c r="I24" s="7">
        <f t="shared" si="8"/>
        <v>-1.8197333333333333E-2</v>
      </c>
      <c r="J24" s="10">
        <v>0.1</v>
      </c>
      <c r="K24" s="6">
        <f t="shared" si="9"/>
        <v>-0.30000000000000004</v>
      </c>
      <c r="L24" s="6">
        <f t="shared" si="9"/>
        <v>-0.1</v>
      </c>
      <c r="M24" s="6">
        <f t="shared" si="9"/>
        <v>-0.43333333333333335</v>
      </c>
      <c r="N24" s="7">
        <f t="shared" si="2"/>
        <v>-1.8197333333333333E-2</v>
      </c>
      <c r="O24" s="4">
        <v>4400</v>
      </c>
      <c r="P24" s="1">
        <v>0.9</v>
      </c>
      <c r="U24" s="31"/>
    </row>
    <row r="25" spans="1:21">
      <c r="A25" s="3" t="s">
        <v>3</v>
      </c>
      <c r="B25" s="26" t="s">
        <v>28</v>
      </c>
      <c r="C25" s="14"/>
      <c r="D25" s="16"/>
      <c r="E25" s="16" t="s">
        <v>82</v>
      </c>
      <c r="F25" s="6">
        <v>-0.18</v>
      </c>
      <c r="G25" s="6">
        <f t="shared" si="0"/>
        <v>-0.09</v>
      </c>
      <c r="H25" s="6">
        <f t="shared" si="7"/>
        <v>-0.24</v>
      </c>
      <c r="I25" s="7">
        <f t="shared" si="8"/>
        <v>-8.1887999999999996E-3</v>
      </c>
      <c r="J25" s="10">
        <v>0.11</v>
      </c>
      <c r="K25" s="6">
        <f t="shared" si="9"/>
        <v>-6.9999999999999993E-2</v>
      </c>
      <c r="L25" s="6">
        <f t="shared" si="9"/>
        <v>2.0000000000000004E-2</v>
      </c>
      <c r="M25" s="6">
        <f t="shared" si="9"/>
        <v>-0.13</v>
      </c>
      <c r="N25" s="7">
        <f t="shared" si="2"/>
        <v>-8.1887999999999996E-3</v>
      </c>
      <c r="O25" s="4">
        <v>3600</v>
      </c>
      <c r="P25" s="1">
        <v>0.9</v>
      </c>
      <c r="Q25" s="31">
        <v>1.0555555555555556</v>
      </c>
      <c r="R25" s="1">
        <f>O25*Q25</f>
        <v>3800</v>
      </c>
      <c r="U25" s="31"/>
    </row>
    <row r="26" spans="1:21">
      <c r="A26" s="3" t="s">
        <v>3</v>
      </c>
      <c r="B26" s="26" t="s">
        <v>71</v>
      </c>
      <c r="C26" s="14"/>
      <c r="D26" s="5" t="s">
        <v>133</v>
      </c>
      <c r="E26" s="5" t="s">
        <v>138</v>
      </c>
      <c r="F26" s="6">
        <v>-0.18</v>
      </c>
      <c r="G26" s="6">
        <f t="shared" si="0"/>
        <v>-0.09</v>
      </c>
      <c r="H26" s="6">
        <f t="shared" si="7"/>
        <v>-0.24</v>
      </c>
      <c r="I26" s="7">
        <f t="shared" si="8"/>
        <v>-8.1887999999999996E-3</v>
      </c>
      <c r="J26" s="10">
        <v>0.11</v>
      </c>
      <c r="K26" s="6">
        <f t="shared" si="9"/>
        <v>-6.9999999999999993E-2</v>
      </c>
      <c r="L26" s="6">
        <f t="shared" si="9"/>
        <v>2.0000000000000004E-2</v>
      </c>
      <c r="M26" s="6">
        <f t="shared" si="9"/>
        <v>-0.13</v>
      </c>
      <c r="N26" s="7">
        <f t="shared" si="2"/>
        <v>-8.1887999999999996E-3</v>
      </c>
      <c r="O26" s="4">
        <v>3600</v>
      </c>
      <c r="P26" s="1">
        <v>0.9</v>
      </c>
      <c r="Q26" s="31">
        <v>1</v>
      </c>
      <c r="R26" s="1">
        <f>O26*Q26</f>
        <v>3600</v>
      </c>
      <c r="U26" s="31"/>
    </row>
    <row r="27" spans="1:21">
      <c r="A27" s="3" t="s">
        <v>3</v>
      </c>
      <c r="B27" s="5" t="s">
        <v>29</v>
      </c>
      <c r="C27" s="14"/>
      <c r="D27" s="14"/>
      <c r="E27" s="14"/>
      <c r="F27" s="6">
        <v>-0.18</v>
      </c>
      <c r="G27" s="6">
        <f t="shared" si="0"/>
        <v>-0.09</v>
      </c>
      <c r="H27" s="6">
        <f t="shared" si="7"/>
        <v>-0.24</v>
      </c>
      <c r="I27" s="7">
        <f t="shared" si="8"/>
        <v>-8.1887999999999996E-3</v>
      </c>
      <c r="J27" s="10">
        <v>0.11</v>
      </c>
      <c r="K27" s="6">
        <f t="shared" si="9"/>
        <v>-6.9999999999999993E-2</v>
      </c>
      <c r="L27" s="6">
        <f t="shared" si="9"/>
        <v>2.0000000000000004E-2</v>
      </c>
      <c r="M27" s="6">
        <f t="shared" si="9"/>
        <v>-0.13</v>
      </c>
      <c r="N27" s="7">
        <f t="shared" si="2"/>
        <v>-8.1887999999999996E-3</v>
      </c>
      <c r="O27" s="4">
        <v>3400</v>
      </c>
      <c r="P27" s="1">
        <v>0.9</v>
      </c>
      <c r="U27" s="31"/>
    </row>
    <row r="28" spans="1:21">
      <c r="A28" s="3" t="s">
        <v>3</v>
      </c>
      <c r="B28" s="5" t="s">
        <v>30</v>
      </c>
      <c r="C28" s="14"/>
      <c r="D28" s="14"/>
      <c r="E28" s="14"/>
      <c r="F28" s="6">
        <v>-0.72</v>
      </c>
      <c r="G28" s="6">
        <f t="shared" si="0"/>
        <v>-0.36</v>
      </c>
      <c r="H28" s="6">
        <f t="shared" si="7"/>
        <v>-0.96</v>
      </c>
      <c r="I28" s="7">
        <f t="shared" si="8"/>
        <v>-3.2755199999999998E-2</v>
      </c>
      <c r="J28" s="10">
        <v>0.01</v>
      </c>
      <c r="K28" s="6">
        <f t="shared" si="9"/>
        <v>-0.71</v>
      </c>
      <c r="L28" s="6">
        <f t="shared" si="9"/>
        <v>-0.35</v>
      </c>
      <c r="M28" s="6">
        <f t="shared" si="9"/>
        <v>-0.95</v>
      </c>
      <c r="N28" s="7">
        <f t="shared" si="2"/>
        <v>-3.2755199999999998E-2</v>
      </c>
      <c r="O28" s="4">
        <v>5800</v>
      </c>
      <c r="P28" s="1">
        <v>0.9</v>
      </c>
      <c r="U28" s="31"/>
    </row>
    <row r="29" spans="1:21">
      <c r="A29" s="3" t="s">
        <v>3</v>
      </c>
      <c r="B29" s="5" t="s">
        <v>31</v>
      </c>
      <c r="C29" s="14"/>
      <c r="D29" s="29"/>
      <c r="E29" s="29"/>
      <c r="F29" s="6">
        <v>-0.4</v>
      </c>
      <c r="G29" s="6">
        <f t="shared" si="0"/>
        <v>-0.2</v>
      </c>
      <c r="H29" s="6">
        <f t="shared" si="7"/>
        <v>-0.53333333333333333</v>
      </c>
      <c r="I29" s="7">
        <f t="shared" si="8"/>
        <v>-1.8197333333333333E-2</v>
      </c>
      <c r="J29" s="10">
        <v>0.1</v>
      </c>
      <c r="K29" s="6">
        <f t="shared" si="9"/>
        <v>-0.30000000000000004</v>
      </c>
      <c r="L29" s="6">
        <f t="shared" si="9"/>
        <v>-0.1</v>
      </c>
      <c r="M29" s="6">
        <f t="shared" si="9"/>
        <v>-0.43333333333333335</v>
      </c>
      <c r="N29" s="7">
        <f t="shared" si="2"/>
        <v>-1.8197333333333333E-2</v>
      </c>
      <c r="O29" s="4">
        <v>3600</v>
      </c>
      <c r="P29" s="1">
        <v>0.9</v>
      </c>
      <c r="U29" s="31"/>
    </row>
    <row r="30" spans="1:21">
      <c r="A30" s="3" t="s">
        <v>4</v>
      </c>
      <c r="B30" s="5" t="s">
        <v>32</v>
      </c>
      <c r="C30" s="14"/>
      <c r="D30" s="14"/>
      <c r="E30" s="14"/>
      <c r="F30" s="6">
        <v>-0.4</v>
      </c>
      <c r="G30" s="6">
        <f t="shared" si="0"/>
        <v>-0.2</v>
      </c>
      <c r="H30" s="6">
        <f t="shared" ref="H30:H40" si="10">F30/0.75</f>
        <v>-0.53333333333333333</v>
      </c>
      <c r="I30" s="7">
        <f t="shared" ref="I30:I40" si="11">H30*3412/100000</f>
        <v>-1.8197333333333333E-2</v>
      </c>
      <c r="J30" s="10">
        <v>0.1</v>
      </c>
      <c r="K30" s="6">
        <f t="shared" ref="K30:M33" si="12">F30+$J30</f>
        <v>-0.30000000000000004</v>
      </c>
      <c r="L30" s="6">
        <f t="shared" si="12"/>
        <v>-0.1</v>
      </c>
      <c r="M30" s="6">
        <f t="shared" si="12"/>
        <v>-0.43333333333333335</v>
      </c>
      <c r="N30" s="7">
        <f t="shared" si="2"/>
        <v>-1.8197333333333333E-2</v>
      </c>
      <c r="O30" s="4">
        <v>5800</v>
      </c>
      <c r="P30" s="1">
        <v>0.9</v>
      </c>
      <c r="U30" s="31"/>
    </row>
    <row r="31" spans="1:21">
      <c r="A31" s="3" t="s">
        <v>4</v>
      </c>
      <c r="B31" s="5" t="s">
        <v>33</v>
      </c>
      <c r="C31" s="14"/>
      <c r="D31" s="14"/>
      <c r="E31" s="14"/>
      <c r="F31" s="6">
        <v>-0.39</v>
      </c>
      <c r="G31" s="6">
        <f t="shared" si="0"/>
        <v>-0.19500000000000001</v>
      </c>
      <c r="H31" s="6">
        <f t="shared" si="10"/>
        <v>-0.52</v>
      </c>
      <c r="I31" s="7">
        <f t="shared" si="11"/>
        <v>-1.7742399999999998E-2</v>
      </c>
      <c r="J31" s="10">
        <v>0.14000000000000001</v>
      </c>
      <c r="K31" s="6">
        <f t="shared" si="12"/>
        <v>-0.25</v>
      </c>
      <c r="L31" s="6">
        <f t="shared" si="12"/>
        <v>-5.4999999999999993E-2</v>
      </c>
      <c r="M31" s="6">
        <f t="shared" si="12"/>
        <v>-0.38</v>
      </c>
      <c r="N31" s="7">
        <f t="shared" si="2"/>
        <v>-1.7742399999999998E-2</v>
      </c>
      <c r="O31" s="4">
        <v>5800</v>
      </c>
      <c r="P31" s="1">
        <v>0.9</v>
      </c>
      <c r="U31" s="31"/>
    </row>
    <row r="32" spans="1:21">
      <c r="A32" s="3" t="s">
        <v>4</v>
      </c>
      <c r="B32" s="5" t="s">
        <v>34</v>
      </c>
      <c r="C32" s="14"/>
      <c r="D32" s="14"/>
      <c r="E32" s="14"/>
      <c r="F32" s="6">
        <v>-0.4</v>
      </c>
      <c r="G32" s="6">
        <f t="shared" si="0"/>
        <v>-0.2</v>
      </c>
      <c r="H32" s="6">
        <f t="shared" si="10"/>
        <v>-0.53333333333333333</v>
      </c>
      <c r="I32" s="7">
        <f t="shared" si="11"/>
        <v>-1.8197333333333333E-2</v>
      </c>
      <c r="J32" s="10">
        <v>0.1</v>
      </c>
      <c r="K32" s="6">
        <f t="shared" si="12"/>
        <v>-0.30000000000000004</v>
      </c>
      <c r="L32" s="6">
        <f t="shared" si="12"/>
        <v>-0.1</v>
      </c>
      <c r="M32" s="6">
        <f t="shared" si="12"/>
        <v>-0.43333333333333335</v>
      </c>
      <c r="N32" s="7">
        <f t="shared" si="2"/>
        <v>-1.8197333333333333E-2</v>
      </c>
      <c r="O32" s="4">
        <v>5800</v>
      </c>
      <c r="P32" s="1">
        <v>0.9</v>
      </c>
      <c r="U32" s="31"/>
    </row>
    <row r="33" spans="1:21">
      <c r="A33" s="3" t="s">
        <v>4</v>
      </c>
      <c r="B33" s="5" t="s">
        <v>35</v>
      </c>
      <c r="C33" s="14"/>
      <c r="D33" s="14"/>
      <c r="E33" s="14"/>
      <c r="F33" s="6">
        <v>-0.4</v>
      </c>
      <c r="G33" s="6">
        <f t="shared" si="0"/>
        <v>-0.2</v>
      </c>
      <c r="H33" s="6">
        <f t="shared" si="10"/>
        <v>-0.53333333333333333</v>
      </c>
      <c r="I33" s="7">
        <f t="shared" si="11"/>
        <v>-1.8197333333333333E-2</v>
      </c>
      <c r="J33" s="10">
        <v>0.1</v>
      </c>
      <c r="K33" s="6">
        <f t="shared" si="12"/>
        <v>-0.30000000000000004</v>
      </c>
      <c r="L33" s="6">
        <f t="shared" si="12"/>
        <v>-0.1</v>
      </c>
      <c r="M33" s="6">
        <f t="shared" si="12"/>
        <v>-0.43333333333333335</v>
      </c>
      <c r="N33" s="7">
        <f t="shared" si="2"/>
        <v>-1.8197333333333333E-2</v>
      </c>
      <c r="O33" s="4">
        <v>5800</v>
      </c>
      <c r="P33" s="1">
        <v>0.9</v>
      </c>
      <c r="U33" s="31"/>
    </row>
    <row r="34" spans="1:21">
      <c r="A34" s="3" t="s">
        <v>5</v>
      </c>
      <c r="B34" s="5" t="s">
        <v>36</v>
      </c>
      <c r="C34" s="14"/>
      <c r="D34" s="14"/>
      <c r="E34" s="14"/>
      <c r="F34" s="6">
        <v>-0.4</v>
      </c>
      <c r="G34" s="6">
        <f t="shared" si="0"/>
        <v>-0.2</v>
      </c>
      <c r="H34" s="6">
        <f t="shared" si="10"/>
        <v>-0.53333333333333333</v>
      </c>
      <c r="I34" s="7">
        <f t="shared" si="11"/>
        <v>-1.8197333333333333E-2</v>
      </c>
      <c r="J34" s="10">
        <v>0.1</v>
      </c>
      <c r="K34" s="6">
        <f t="shared" ref="K34:M37" si="13">F34+$J34</f>
        <v>-0.30000000000000004</v>
      </c>
      <c r="L34" s="6">
        <f t="shared" si="13"/>
        <v>-0.1</v>
      </c>
      <c r="M34" s="6">
        <f t="shared" si="13"/>
        <v>-0.43333333333333335</v>
      </c>
      <c r="N34" s="7">
        <f t="shared" si="2"/>
        <v>-1.8197333333333333E-2</v>
      </c>
      <c r="O34" s="4">
        <v>3600</v>
      </c>
      <c r="P34" s="1">
        <v>0.9</v>
      </c>
      <c r="U34" s="31"/>
    </row>
    <row r="35" spans="1:21">
      <c r="A35" s="3" t="s">
        <v>5</v>
      </c>
      <c r="B35" s="5" t="s">
        <v>37</v>
      </c>
      <c r="C35" s="14"/>
      <c r="D35" s="14"/>
      <c r="E35" s="14"/>
      <c r="F35" s="6">
        <v>-0.4</v>
      </c>
      <c r="G35" s="6">
        <f t="shared" si="0"/>
        <v>-0.2</v>
      </c>
      <c r="H35" s="6">
        <f t="shared" si="10"/>
        <v>-0.53333333333333333</v>
      </c>
      <c r="I35" s="7">
        <f t="shared" si="11"/>
        <v>-1.8197333333333333E-2</v>
      </c>
      <c r="J35" s="10">
        <v>0.1</v>
      </c>
      <c r="K35" s="6">
        <f t="shared" si="13"/>
        <v>-0.30000000000000004</v>
      </c>
      <c r="L35" s="6">
        <f t="shared" si="13"/>
        <v>-0.1</v>
      </c>
      <c r="M35" s="6">
        <f t="shared" si="13"/>
        <v>-0.43333333333333335</v>
      </c>
      <c r="N35" s="7">
        <f t="shared" si="2"/>
        <v>-1.8197333333333333E-2</v>
      </c>
      <c r="O35" s="4">
        <v>3600</v>
      </c>
      <c r="P35" s="1">
        <v>0.9</v>
      </c>
      <c r="U35" s="31"/>
    </row>
    <row r="36" spans="1:21">
      <c r="A36" s="3" t="s">
        <v>5</v>
      </c>
      <c r="B36" s="5" t="s">
        <v>38</v>
      </c>
      <c r="C36" s="5" t="s">
        <v>109</v>
      </c>
      <c r="D36" s="17" t="s">
        <v>5</v>
      </c>
      <c r="E36" s="17" t="s">
        <v>5</v>
      </c>
      <c r="F36" s="6">
        <v>-0.4</v>
      </c>
      <c r="G36" s="6">
        <f t="shared" si="0"/>
        <v>-0.2</v>
      </c>
      <c r="H36" s="6">
        <f t="shared" si="10"/>
        <v>-0.53333333333333333</v>
      </c>
      <c r="I36" s="7">
        <f t="shared" si="11"/>
        <v>-1.8197333333333333E-2</v>
      </c>
      <c r="J36" s="10">
        <v>0.1</v>
      </c>
      <c r="K36" s="6">
        <f t="shared" si="13"/>
        <v>-0.30000000000000004</v>
      </c>
      <c r="L36" s="6">
        <f t="shared" si="13"/>
        <v>-0.1</v>
      </c>
      <c r="M36" s="6">
        <f t="shared" si="13"/>
        <v>-0.43333333333333335</v>
      </c>
      <c r="N36" s="7">
        <f t="shared" si="2"/>
        <v>-1.8197333333333333E-2</v>
      </c>
      <c r="O36" s="4">
        <v>3600</v>
      </c>
      <c r="P36" s="1">
        <v>0.9</v>
      </c>
      <c r="Q36" s="31">
        <v>1.1666666666666667</v>
      </c>
      <c r="R36" s="1">
        <f>O36*Q36</f>
        <v>4200</v>
      </c>
      <c r="U36" s="31"/>
    </row>
    <row r="37" spans="1:21">
      <c r="A37" s="3" t="s">
        <v>5</v>
      </c>
      <c r="B37" s="5" t="s">
        <v>39</v>
      </c>
      <c r="C37" s="14"/>
      <c r="D37" s="14"/>
      <c r="E37" s="14"/>
      <c r="F37" s="6">
        <v>-0.4</v>
      </c>
      <c r="G37" s="6">
        <f t="shared" si="0"/>
        <v>-0.2</v>
      </c>
      <c r="H37" s="6">
        <f t="shared" si="10"/>
        <v>-0.53333333333333333</v>
      </c>
      <c r="I37" s="7">
        <f t="shared" si="11"/>
        <v>-1.8197333333333333E-2</v>
      </c>
      <c r="J37" s="10">
        <v>0.1</v>
      </c>
      <c r="K37" s="6">
        <f t="shared" si="13"/>
        <v>-0.30000000000000004</v>
      </c>
      <c r="L37" s="6">
        <f t="shared" si="13"/>
        <v>-0.1</v>
      </c>
      <c r="M37" s="6">
        <f t="shared" si="13"/>
        <v>-0.43333333333333335</v>
      </c>
      <c r="N37" s="7">
        <f t="shared" si="2"/>
        <v>-1.8197333333333333E-2</v>
      </c>
      <c r="O37" s="4">
        <v>3600</v>
      </c>
      <c r="P37" s="1">
        <v>0.9</v>
      </c>
      <c r="U37" s="31"/>
    </row>
    <row r="38" spans="1:21" ht="13.9" customHeight="1">
      <c r="A38" s="3" t="s">
        <v>6</v>
      </c>
      <c r="B38" s="5" t="s">
        <v>72</v>
      </c>
      <c r="C38" s="5" t="s">
        <v>110</v>
      </c>
      <c r="D38" s="5" t="s">
        <v>126</v>
      </c>
      <c r="E38" s="5" t="s">
        <v>80</v>
      </c>
      <c r="F38" s="6">
        <v>-0.18</v>
      </c>
      <c r="G38" s="6">
        <f t="shared" si="0"/>
        <v>-0.09</v>
      </c>
      <c r="H38" s="6">
        <f t="shared" si="10"/>
        <v>-0.24</v>
      </c>
      <c r="I38" s="7">
        <f t="shared" si="11"/>
        <v>-8.1887999999999996E-3</v>
      </c>
      <c r="J38" s="10">
        <v>0.11</v>
      </c>
      <c r="K38" s="6">
        <f t="shared" ref="K38:M40" si="14">F38+$J38</f>
        <v>-6.9999999999999993E-2</v>
      </c>
      <c r="L38" s="6">
        <f t="shared" si="14"/>
        <v>2.0000000000000004E-2</v>
      </c>
      <c r="M38" s="6">
        <f t="shared" si="14"/>
        <v>-0.13</v>
      </c>
      <c r="N38" s="7">
        <f t="shared" si="2"/>
        <v>-8.1887999999999996E-3</v>
      </c>
      <c r="O38" s="4">
        <v>4200</v>
      </c>
      <c r="P38" s="1">
        <v>0.9</v>
      </c>
      <c r="Q38" s="31">
        <v>1.0238095238095237</v>
      </c>
      <c r="R38" s="1">
        <f>O38*Q38</f>
        <v>4300</v>
      </c>
      <c r="U38" s="31"/>
    </row>
    <row r="39" spans="1:21">
      <c r="A39" s="3" t="s">
        <v>6</v>
      </c>
      <c r="B39" s="5" t="s">
        <v>73</v>
      </c>
      <c r="C39" s="14"/>
      <c r="D39" s="14"/>
      <c r="E39" s="14"/>
      <c r="F39" s="6">
        <v>-0.13</v>
      </c>
      <c r="G39" s="6">
        <f t="shared" si="0"/>
        <v>-6.5000000000000002E-2</v>
      </c>
      <c r="H39" s="6">
        <f t="shared" si="10"/>
        <v>-0.17333333333333334</v>
      </c>
      <c r="I39" s="7">
        <f t="shared" si="11"/>
        <v>-5.9141333333333334E-3</v>
      </c>
      <c r="J39" s="10">
        <v>0.3</v>
      </c>
      <c r="K39" s="6">
        <f t="shared" si="14"/>
        <v>0.16999999999999998</v>
      </c>
      <c r="L39" s="6">
        <f t="shared" si="14"/>
        <v>0.23499999999999999</v>
      </c>
      <c r="M39" s="6">
        <f t="shared" si="14"/>
        <v>0.12666666666666665</v>
      </c>
      <c r="N39" s="7">
        <f t="shared" si="2"/>
        <v>-5.9141333333333334E-3</v>
      </c>
      <c r="O39" s="4">
        <v>3900</v>
      </c>
      <c r="P39" s="1">
        <v>0.9</v>
      </c>
      <c r="U39" s="31"/>
    </row>
    <row r="40" spans="1:21">
      <c r="A40" s="3" t="s">
        <v>6</v>
      </c>
      <c r="B40" s="5" t="s">
        <v>74</v>
      </c>
      <c r="C40" s="5" t="s">
        <v>111</v>
      </c>
      <c r="D40" s="5" t="s">
        <v>127</v>
      </c>
      <c r="E40" s="5" t="s">
        <v>81</v>
      </c>
      <c r="F40" s="6">
        <v>-0.47</v>
      </c>
      <c r="G40" s="6">
        <f t="shared" si="0"/>
        <v>-0.23499999999999999</v>
      </c>
      <c r="H40" s="6">
        <f t="shared" si="10"/>
        <v>-0.62666666666666659</v>
      </c>
      <c r="I40" s="7">
        <f t="shared" si="11"/>
        <v>-2.1381866666666666E-2</v>
      </c>
      <c r="J40" s="10">
        <v>0.19</v>
      </c>
      <c r="K40" s="6">
        <f t="shared" si="14"/>
        <v>-0.27999999999999997</v>
      </c>
      <c r="L40" s="6">
        <f t="shared" si="14"/>
        <v>-4.4999999999999984E-2</v>
      </c>
      <c r="M40" s="6">
        <f t="shared" si="14"/>
        <v>-0.43666666666666659</v>
      </c>
      <c r="N40" s="7">
        <f t="shared" si="2"/>
        <v>-2.1381866666666666E-2</v>
      </c>
      <c r="O40" s="4">
        <v>3000</v>
      </c>
      <c r="P40" s="1">
        <v>0.9</v>
      </c>
      <c r="Q40" s="31">
        <v>1.2666666666666666</v>
      </c>
      <c r="R40" s="1">
        <f>O40*Q40</f>
        <v>3800</v>
      </c>
      <c r="U40" s="31"/>
    </row>
    <row r="41" spans="1:21">
      <c r="A41" s="3" t="s">
        <v>7</v>
      </c>
      <c r="B41" s="5" t="s">
        <v>40</v>
      </c>
      <c r="C41" s="14"/>
      <c r="D41" s="14"/>
      <c r="E41" s="14"/>
      <c r="F41" s="6">
        <v>-0.13</v>
      </c>
      <c r="G41" s="6">
        <f t="shared" si="0"/>
        <v>-6.5000000000000002E-2</v>
      </c>
      <c r="H41" s="6">
        <f t="shared" ref="H41:H52" si="15">F41/0.75</f>
        <v>-0.17333333333333334</v>
      </c>
      <c r="I41" s="7">
        <f t="shared" ref="I41:I53" si="16">H41*3412/100000</f>
        <v>-5.9141333333333334E-3</v>
      </c>
      <c r="J41" s="10">
        <v>0.14000000000000001</v>
      </c>
      <c r="K41" s="6">
        <f t="shared" ref="K41:K53" si="17">F41+$J41</f>
        <v>1.0000000000000009E-2</v>
      </c>
      <c r="L41" s="6">
        <f t="shared" ref="L41:L53" si="18">G41+$J41</f>
        <v>7.5000000000000011E-2</v>
      </c>
      <c r="M41" s="6">
        <f t="shared" ref="M41:M53" si="19">H41+$J41</f>
        <v>-3.3333333333333326E-2</v>
      </c>
      <c r="N41" s="7">
        <f t="shared" si="2"/>
        <v>-5.9141333333333334E-3</v>
      </c>
      <c r="O41" s="4">
        <v>8760</v>
      </c>
      <c r="P41" s="1">
        <v>0.7</v>
      </c>
      <c r="U41" s="31"/>
    </row>
    <row r="42" spans="1:21">
      <c r="A42" s="3" t="s">
        <v>7</v>
      </c>
      <c r="B42" s="5" t="s">
        <v>41</v>
      </c>
      <c r="C42" s="14"/>
      <c r="D42" s="14"/>
      <c r="E42" s="14"/>
      <c r="F42" s="6">
        <v>-0.13</v>
      </c>
      <c r="G42" s="6">
        <f t="shared" si="0"/>
        <v>-6.5000000000000002E-2</v>
      </c>
      <c r="H42" s="6">
        <f t="shared" si="15"/>
        <v>-0.17333333333333334</v>
      </c>
      <c r="I42" s="7">
        <f t="shared" si="16"/>
        <v>-5.9141333333333334E-3</v>
      </c>
      <c r="J42" s="10">
        <v>0.14000000000000001</v>
      </c>
      <c r="K42" s="6">
        <f t="shared" si="17"/>
        <v>1.0000000000000009E-2</v>
      </c>
      <c r="L42" s="6">
        <f t="shared" si="18"/>
        <v>7.5000000000000011E-2</v>
      </c>
      <c r="M42" s="6">
        <f t="shared" si="19"/>
        <v>-3.3333333333333326E-2</v>
      </c>
      <c r="N42" s="7">
        <f t="shared" si="2"/>
        <v>-5.9141333333333334E-3</v>
      </c>
      <c r="O42" s="4">
        <v>8760</v>
      </c>
      <c r="P42" s="1">
        <v>0.7</v>
      </c>
      <c r="U42" s="31"/>
    </row>
    <row r="43" spans="1:21">
      <c r="A43" s="3" t="s">
        <v>7</v>
      </c>
      <c r="B43" s="5" t="s">
        <v>42</v>
      </c>
      <c r="C43" s="14"/>
      <c r="D43" s="14"/>
      <c r="E43" s="14"/>
      <c r="F43" s="6">
        <v>-0.13</v>
      </c>
      <c r="G43" s="6">
        <f t="shared" si="0"/>
        <v>-6.5000000000000002E-2</v>
      </c>
      <c r="H43" s="6">
        <f t="shared" si="15"/>
        <v>-0.17333333333333334</v>
      </c>
      <c r="I43" s="7">
        <f t="shared" si="16"/>
        <v>-5.9141333333333334E-3</v>
      </c>
      <c r="J43" s="10">
        <v>0.14000000000000001</v>
      </c>
      <c r="K43" s="6">
        <f t="shared" si="17"/>
        <v>1.0000000000000009E-2</v>
      </c>
      <c r="L43" s="6">
        <f t="shared" si="18"/>
        <v>7.5000000000000011E-2</v>
      </c>
      <c r="M43" s="6">
        <f t="shared" si="19"/>
        <v>-3.3333333333333326E-2</v>
      </c>
      <c r="N43" s="7">
        <f t="shared" si="2"/>
        <v>-5.9141333333333334E-3</v>
      </c>
      <c r="O43" s="4">
        <v>8760</v>
      </c>
      <c r="P43" s="1">
        <v>0.7</v>
      </c>
      <c r="U43" s="31"/>
    </row>
    <row r="44" spans="1:21">
      <c r="A44" s="3" t="s">
        <v>7</v>
      </c>
      <c r="B44" s="5" t="s">
        <v>43</v>
      </c>
      <c r="C44" s="14"/>
      <c r="D44" s="14"/>
      <c r="E44" s="14"/>
      <c r="F44" s="6">
        <v>-0.39</v>
      </c>
      <c r="G44" s="6">
        <f t="shared" si="0"/>
        <v>-0.19500000000000001</v>
      </c>
      <c r="H44" s="6">
        <f t="shared" si="15"/>
        <v>-0.52</v>
      </c>
      <c r="I44" s="7">
        <f t="shared" si="16"/>
        <v>-1.7742399999999998E-2</v>
      </c>
      <c r="J44" s="10">
        <v>0</v>
      </c>
      <c r="K44" s="6">
        <f t="shared" si="17"/>
        <v>-0.39</v>
      </c>
      <c r="L44" s="6">
        <f t="shared" si="18"/>
        <v>-0.19500000000000001</v>
      </c>
      <c r="M44" s="6">
        <f t="shared" si="19"/>
        <v>-0.52</v>
      </c>
      <c r="N44" s="7">
        <f t="shared" si="2"/>
        <v>-1.7742399999999998E-2</v>
      </c>
      <c r="O44" s="4">
        <v>3900</v>
      </c>
      <c r="P44" s="1">
        <v>0.9</v>
      </c>
      <c r="U44" s="31"/>
    </row>
    <row r="45" spans="1:21">
      <c r="A45" s="3" t="s">
        <v>7</v>
      </c>
      <c r="B45" s="5" t="s">
        <v>44</v>
      </c>
      <c r="C45" s="14"/>
      <c r="D45" s="14"/>
      <c r="E45" s="14"/>
      <c r="F45" s="6">
        <v>0</v>
      </c>
      <c r="G45" s="6">
        <f t="shared" si="0"/>
        <v>0</v>
      </c>
      <c r="H45" s="6">
        <f t="shared" si="15"/>
        <v>0</v>
      </c>
      <c r="I45" s="7">
        <f t="shared" si="16"/>
        <v>0</v>
      </c>
      <c r="J45" s="10">
        <v>0.12</v>
      </c>
      <c r="K45" s="6">
        <f t="shared" si="17"/>
        <v>0.12</v>
      </c>
      <c r="L45" s="6">
        <f t="shared" si="18"/>
        <v>0.12</v>
      </c>
      <c r="M45" s="6">
        <f t="shared" si="19"/>
        <v>0.12</v>
      </c>
      <c r="N45" s="7">
        <f t="shared" si="2"/>
        <v>0</v>
      </c>
      <c r="O45" s="4">
        <v>3500</v>
      </c>
      <c r="P45" s="1">
        <v>0.9</v>
      </c>
      <c r="U45" s="31"/>
    </row>
    <row r="46" spans="1:21">
      <c r="A46" s="3" t="s">
        <v>7</v>
      </c>
      <c r="B46" s="5" t="s">
        <v>45</v>
      </c>
      <c r="C46" s="14"/>
      <c r="D46" s="14"/>
      <c r="E46" s="14"/>
      <c r="F46" s="6">
        <v>0</v>
      </c>
      <c r="G46" s="6">
        <f t="shared" si="0"/>
        <v>0</v>
      </c>
      <c r="H46" s="6">
        <f t="shared" si="15"/>
        <v>0</v>
      </c>
      <c r="I46" s="7">
        <f t="shared" si="16"/>
        <v>0</v>
      </c>
      <c r="J46" s="10">
        <v>0</v>
      </c>
      <c r="K46" s="6">
        <f t="shared" si="17"/>
        <v>0</v>
      </c>
      <c r="L46" s="6">
        <f t="shared" si="18"/>
        <v>0</v>
      </c>
      <c r="M46" s="6">
        <f t="shared" si="19"/>
        <v>0</v>
      </c>
      <c r="N46" s="7">
        <f t="shared" si="2"/>
        <v>0</v>
      </c>
      <c r="O46" s="4">
        <v>3000</v>
      </c>
      <c r="P46" s="1">
        <v>0.9</v>
      </c>
      <c r="U46" s="31"/>
    </row>
    <row r="47" spans="1:21">
      <c r="A47" s="3" t="s">
        <v>7</v>
      </c>
      <c r="B47" s="5" t="s">
        <v>46</v>
      </c>
      <c r="C47" s="14"/>
      <c r="D47" s="14"/>
      <c r="E47" s="14"/>
      <c r="F47" s="6">
        <v>0</v>
      </c>
      <c r="G47" s="6">
        <f t="shared" si="0"/>
        <v>0</v>
      </c>
      <c r="H47" s="6">
        <f t="shared" si="15"/>
        <v>0</v>
      </c>
      <c r="I47" s="7">
        <f t="shared" si="16"/>
        <v>0</v>
      </c>
      <c r="J47" s="10">
        <v>0</v>
      </c>
      <c r="K47" s="6">
        <f t="shared" si="17"/>
        <v>0</v>
      </c>
      <c r="L47" s="6">
        <f t="shared" si="18"/>
        <v>0</v>
      </c>
      <c r="M47" s="6">
        <f t="shared" si="19"/>
        <v>0</v>
      </c>
      <c r="N47" s="7">
        <f t="shared" si="2"/>
        <v>0</v>
      </c>
      <c r="O47" s="4">
        <v>3500</v>
      </c>
      <c r="P47" s="1">
        <v>0.9</v>
      </c>
      <c r="U47" s="31"/>
    </row>
    <row r="48" spans="1:21">
      <c r="A48" s="3" t="s">
        <v>7</v>
      </c>
      <c r="B48" s="5" t="s">
        <v>47</v>
      </c>
      <c r="C48" s="14"/>
      <c r="D48" s="14"/>
      <c r="E48" s="14"/>
      <c r="F48" s="6">
        <v>0</v>
      </c>
      <c r="G48" s="6">
        <f t="shared" si="0"/>
        <v>0</v>
      </c>
      <c r="H48" s="6">
        <f t="shared" si="15"/>
        <v>0</v>
      </c>
      <c r="I48" s="7">
        <f t="shared" si="16"/>
        <v>0</v>
      </c>
      <c r="J48" s="10">
        <v>0.12</v>
      </c>
      <c r="K48" s="6">
        <f t="shared" si="17"/>
        <v>0.12</v>
      </c>
      <c r="L48" s="6">
        <f t="shared" si="18"/>
        <v>0.12</v>
      </c>
      <c r="M48" s="6">
        <f t="shared" si="19"/>
        <v>0.12</v>
      </c>
      <c r="N48" s="7">
        <f t="shared" si="2"/>
        <v>0</v>
      </c>
      <c r="O48" s="4">
        <v>3500</v>
      </c>
      <c r="P48" s="1">
        <v>0.9</v>
      </c>
      <c r="U48" s="31"/>
    </row>
    <row r="49" spans="1:21">
      <c r="A49" s="3" t="s">
        <v>7</v>
      </c>
      <c r="B49" s="5" t="s">
        <v>48</v>
      </c>
      <c r="C49" s="14"/>
      <c r="D49" s="14"/>
      <c r="E49" s="14"/>
      <c r="F49" s="6">
        <v>-0.4</v>
      </c>
      <c r="G49" s="6">
        <f t="shared" si="0"/>
        <v>-0.2</v>
      </c>
      <c r="H49" s="6">
        <f t="shared" si="15"/>
        <v>-0.53333333333333333</v>
      </c>
      <c r="I49" s="7">
        <f t="shared" si="16"/>
        <v>-1.8197333333333333E-2</v>
      </c>
      <c r="J49" s="10">
        <v>0.12</v>
      </c>
      <c r="K49" s="6">
        <f t="shared" si="17"/>
        <v>-0.28000000000000003</v>
      </c>
      <c r="L49" s="6">
        <f t="shared" si="18"/>
        <v>-8.0000000000000016E-2</v>
      </c>
      <c r="M49" s="6">
        <f t="shared" si="19"/>
        <v>-0.41333333333333333</v>
      </c>
      <c r="N49" s="7">
        <f t="shared" si="2"/>
        <v>-1.8197333333333333E-2</v>
      </c>
      <c r="O49" s="4">
        <v>3500</v>
      </c>
      <c r="P49" s="1">
        <v>0.9</v>
      </c>
      <c r="U49" s="31"/>
    </row>
    <row r="50" spans="1:21">
      <c r="A50" s="3" t="s">
        <v>7</v>
      </c>
      <c r="B50" s="5" t="s">
        <v>49</v>
      </c>
      <c r="C50" s="14"/>
      <c r="D50" s="14"/>
      <c r="E50" s="14"/>
      <c r="F50" s="6">
        <v>0</v>
      </c>
      <c r="G50" s="6">
        <f t="shared" si="0"/>
        <v>0</v>
      </c>
      <c r="H50" s="6">
        <f t="shared" si="15"/>
        <v>0</v>
      </c>
      <c r="I50" s="7">
        <f t="shared" si="16"/>
        <v>0</v>
      </c>
      <c r="J50" s="10">
        <v>0</v>
      </c>
      <c r="K50" s="6">
        <f t="shared" si="17"/>
        <v>0</v>
      </c>
      <c r="L50" s="6">
        <f t="shared" si="18"/>
        <v>0</v>
      </c>
      <c r="M50" s="6">
        <f t="shared" si="19"/>
        <v>0</v>
      </c>
      <c r="N50" s="7">
        <f t="shared" si="2"/>
        <v>0</v>
      </c>
      <c r="O50" s="4">
        <v>8760</v>
      </c>
      <c r="P50" s="1">
        <v>0.7</v>
      </c>
      <c r="U50" s="31"/>
    </row>
    <row r="51" spans="1:21">
      <c r="A51" s="3" t="s">
        <v>7</v>
      </c>
      <c r="B51" s="5" t="s">
        <v>50</v>
      </c>
      <c r="C51" s="14"/>
      <c r="D51" s="14"/>
      <c r="E51" s="14"/>
      <c r="F51" s="6">
        <v>-0.39</v>
      </c>
      <c r="G51" s="6">
        <f t="shared" si="0"/>
        <v>-0.19500000000000001</v>
      </c>
      <c r="H51" s="6">
        <f t="shared" si="15"/>
        <v>-0.52</v>
      </c>
      <c r="I51" s="7">
        <f t="shared" si="16"/>
        <v>-1.7742399999999998E-2</v>
      </c>
      <c r="J51" s="10">
        <v>0</v>
      </c>
      <c r="K51" s="6">
        <f t="shared" si="17"/>
        <v>-0.39</v>
      </c>
      <c r="L51" s="6">
        <f t="shared" si="18"/>
        <v>-0.19500000000000001</v>
      </c>
      <c r="M51" s="6">
        <f t="shared" si="19"/>
        <v>-0.52</v>
      </c>
      <c r="N51" s="7">
        <f t="shared" si="2"/>
        <v>-1.7742399999999998E-2</v>
      </c>
      <c r="O51" s="4">
        <v>3000</v>
      </c>
      <c r="P51" s="1">
        <v>0.9</v>
      </c>
      <c r="U51" s="31"/>
    </row>
    <row r="52" spans="1:21">
      <c r="A52" s="3" t="s">
        <v>7</v>
      </c>
      <c r="B52" s="5" t="s">
        <v>51</v>
      </c>
      <c r="C52" s="14"/>
      <c r="D52" s="14"/>
      <c r="E52" s="14"/>
      <c r="F52" s="6">
        <v>-0.39</v>
      </c>
      <c r="G52" s="6">
        <f t="shared" si="0"/>
        <v>-0.19500000000000001</v>
      </c>
      <c r="H52" s="6">
        <f t="shared" si="15"/>
        <v>-0.52</v>
      </c>
      <c r="I52" s="7">
        <f t="shared" si="16"/>
        <v>-1.7742399999999998E-2</v>
      </c>
      <c r="J52" s="10">
        <v>0</v>
      </c>
      <c r="K52" s="6">
        <f t="shared" si="17"/>
        <v>-0.39</v>
      </c>
      <c r="L52" s="6">
        <f t="shared" si="18"/>
        <v>-0.19500000000000001</v>
      </c>
      <c r="M52" s="6">
        <f t="shared" si="19"/>
        <v>-0.52</v>
      </c>
      <c r="N52" s="7">
        <f t="shared" si="2"/>
        <v>-1.7742399999999998E-2</v>
      </c>
      <c r="O52" s="4">
        <v>3500</v>
      </c>
      <c r="P52" s="1">
        <v>0.9</v>
      </c>
      <c r="U52" s="31"/>
    </row>
    <row r="53" spans="1:21">
      <c r="A53" s="3" t="s">
        <v>7</v>
      </c>
      <c r="B53" s="5" t="s">
        <v>63</v>
      </c>
      <c r="C53" s="14"/>
      <c r="D53" s="14"/>
      <c r="E53" s="14"/>
      <c r="F53" s="6">
        <v>0</v>
      </c>
      <c r="G53" s="6">
        <f t="shared" si="0"/>
        <v>0</v>
      </c>
      <c r="H53" s="6">
        <f>F53/0.75</f>
        <v>0</v>
      </c>
      <c r="I53" s="7">
        <f t="shared" si="16"/>
        <v>0</v>
      </c>
      <c r="J53" s="10">
        <v>0</v>
      </c>
      <c r="K53" s="6">
        <f t="shared" si="17"/>
        <v>0</v>
      </c>
      <c r="L53" s="6">
        <f t="shared" si="18"/>
        <v>0</v>
      </c>
      <c r="M53" s="6">
        <f t="shared" si="19"/>
        <v>0</v>
      </c>
      <c r="N53" s="7">
        <f t="shared" si="2"/>
        <v>0</v>
      </c>
      <c r="O53" s="4">
        <v>4500</v>
      </c>
      <c r="P53" s="1">
        <v>1</v>
      </c>
      <c r="U53" s="31"/>
    </row>
    <row r="54" spans="1:21">
      <c r="A54" s="3" t="s">
        <v>8</v>
      </c>
      <c r="B54" s="5" t="s">
        <v>52</v>
      </c>
      <c r="C54" s="17" t="s">
        <v>8</v>
      </c>
      <c r="D54" s="17" t="s">
        <v>8</v>
      </c>
      <c r="E54" s="17" t="s">
        <v>8</v>
      </c>
      <c r="F54" s="6">
        <v>-0.59</v>
      </c>
      <c r="G54" s="6">
        <f t="shared" si="0"/>
        <v>-0.29499999999999998</v>
      </c>
      <c r="H54" s="6">
        <f>F54/0.75</f>
        <v>-0.78666666666666663</v>
      </c>
      <c r="I54" s="7">
        <f>H54*3412/100000</f>
        <v>-2.6841066666666667E-2</v>
      </c>
      <c r="J54" s="10">
        <v>0.02</v>
      </c>
      <c r="K54" s="6">
        <f t="shared" ref="K54:M55" si="20">F54+$J54</f>
        <v>-0.56999999999999995</v>
      </c>
      <c r="L54" s="6">
        <f t="shared" si="20"/>
        <v>-0.27499999999999997</v>
      </c>
      <c r="M54" s="6">
        <f t="shared" si="20"/>
        <v>-0.76666666666666661</v>
      </c>
      <c r="N54" s="7">
        <f t="shared" si="2"/>
        <v>-2.6841066666666667E-2</v>
      </c>
      <c r="O54" s="4">
        <v>5000</v>
      </c>
      <c r="P54" s="1">
        <v>0.9</v>
      </c>
      <c r="Q54" s="31">
        <v>1.02</v>
      </c>
      <c r="R54" s="1">
        <f>O54*Q54</f>
        <v>5100</v>
      </c>
      <c r="U54" s="31"/>
    </row>
    <row r="55" spans="1:21">
      <c r="A55" s="3" t="s">
        <v>8</v>
      </c>
      <c r="B55" s="5" t="s">
        <v>61</v>
      </c>
      <c r="C55" s="14"/>
      <c r="D55" s="14"/>
      <c r="F55" s="6">
        <v>-0.59</v>
      </c>
      <c r="G55" s="6">
        <f t="shared" si="0"/>
        <v>-0.29499999999999998</v>
      </c>
      <c r="H55" s="6">
        <f>F55/0.75</f>
        <v>-0.78666666666666663</v>
      </c>
      <c r="I55" s="7">
        <f>H55*3412/100000</f>
        <v>-2.6841066666666667E-2</v>
      </c>
      <c r="J55" s="10">
        <v>0.02</v>
      </c>
      <c r="K55" s="6">
        <f t="shared" si="20"/>
        <v>-0.56999999999999995</v>
      </c>
      <c r="L55" s="6">
        <f t="shared" si="20"/>
        <v>-0.27499999999999997</v>
      </c>
      <c r="M55" s="6">
        <f t="shared" si="20"/>
        <v>-0.76666666666666661</v>
      </c>
      <c r="N55" s="7">
        <f t="shared" si="2"/>
        <v>-2.6841066666666667E-2</v>
      </c>
      <c r="O55" s="4">
        <v>5200</v>
      </c>
      <c r="P55" s="1">
        <v>0.9</v>
      </c>
      <c r="U55" s="31"/>
    </row>
    <row r="56" spans="1:21">
      <c r="A56" s="3" t="s">
        <v>9</v>
      </c>
      <c r="B56" s="5" t="s">
        <v>53</v>
      </c>
      <c r="C56" s="14"/>
      <c r="D56" s="14"/>
      <c r="E56" s="14"/>
      <c r="F56" s="6">
        <v>-0.39</v>
      </c>
      <c r="G56" s="6">
        <f t="shared" ref="G56:G61" si="21">F56/2</f>
        <v>-0.19500000000000001</v>
      </c>
      <c r="H56" s="6">
        <f t="shared" ref="H56:H62" si="22">F56/0.75</f>
        <v>-0.52</v>
      </c>
      <c r="I56" s="7">
        <f t="shared" ref="I56:I62" si="23">H56*3412/100000</f>
        <v>-1.7742399999999998E-2</v>
      </c>
      <c r="J56" s="10">
        <v>0.12</v>
      </c>
      <c r="K56" s="6">
        <f t="shared" ref="K56:M62" si="24">F56+$J56</f>
        <v>-0.27</v>
      </c>
      <c r="L56" s="6">
        <f t="shared" si="24"/>
        <v>-7.5000000000000011E-2</v>
      </c>
      <c r="M56" s="6">
        <f t="shared" si="24"/>
        <v>-0.4</v>
      </c>
      <c r="N56" s="7">
        <f t="shared" si="2"/>
        <v>-1.7742399999999998E-2</v>
      </c>
      <c r="O56" s="4">
        <v>3900</v>
      </c>
      <c r="P56" s="1">
        <v>0.9</v>
      </c>
      <c r="U56" s="31"/>
    </row>
    <row r="57" spans="1:21">
      <c r="A57" s="3" t="s">
        <v>9</v>
      </c>
      <c r="B57" s="5" t="s">
        <v>54</v>
      </c>
      <c r="C57" s="14"/>
      <c r="D57" s="14"/>
      <c r="E57" s="14"/>
      <c r="F57" s="6">
        <v>-0.39</v>
      </c>
      <c r="G57" s="6">
        <f>F57/2</f>
        <v>-0.19500000000000001</v>
      </c>
      <c r="H57" s="6">
        <f t="shared" si="22"/>
        <v>-0.52</v>
      </c>
      <c r="I57" s="7">
        <f t="shared" si="23"/>
        <v>-1.7742399999999998E-2</v>
      </c>
      <c r="J57" s="10">
        <v>0.12</v>
      </c>
      <c r="K57" s="6">
        <f t="shared" si="24"/>
        <v>-0.27</v>
      </c>
      <c r="L57" s="6">
        <f t="shared" si="24"/>
        <v>-7.5000000000000011E-2</v>
      </c>
      <c r="M57" s="6">
        <f t="shared" si="24"/>
        <v>-0.4</v>
      </c>
      <c r="N57" s="7">
        <f t="shared" si="2"/>
        <v>-1.7742399999999998E-2</v>
      </c>
      <c r="O57" s="4">
        <v>3900</v>
      </c>
      <c r="P57" s="1">
        <v>0.9</v>
      </c>
      <c r="U57" s="31"/>
    </row>
    <row r="58" spans="1:21" ht="13.9" customHeight="1">
      <c r="A58" s="3" t="s">
        <v>9</v>
      </c>
      <c r="B58" s="26" t="s">
        <v>75</v>
      </c>
      <c r="C58" s="14"/>
      <c r="D58" s="5" t="s">
        <v>128</v>
      </c>
      <c r="E58" s="34" t="s">
        <v>142</v>
      </c>
      <c r="F58" s="6">
        <v>-0.43</v>
      </c>
      <c r="G58" s="6">
        <f t="shared" si="21"/>
        <v>-0.215</v>
      </c>
      <c r="H58" s="6">
        <f t="shared" si="22"/>
        <v>-0.57333333333333336</v>
      </c>
      <c r="I58" s="7">
        <f t="shared" si="23"/>
        <v>-1.9562133333333332E-2</v>
      </c>
      <c r="J58" s="10">
        <v>0.18</v>
      </c>
      <c r="K58" s="6">
        <f t="shared" si="24"/>
        <v>-0.25</v>
      </c>
      <c r="L58" s="6">
        <f t="shared" si="24"/>
        <v>-3.5000000000000003E-2</v>
      </c>
      <c r="M58" s="6">
        <f t="shared" si="24"/>
        <v>-0.39333333333333337</v>
      </c>
      <c r="N58" s="7">
        <f t="shared" si="2"/>
        <v>-1.9562133333333332E-2</v>
      </c>
      <c r="O58" s="4">
        <v>4000</v>
      </c>
      <c r="P58" s="1">
        <v>0.9</v>
      </c>
      <c r="Q58" s="31">
        <v>1</v>
      </c>
      <c r="R58" s="1">
        <f>O58*Q58</f>
        <v>4000</v>
      </c>
      <c r="U58" s="31"/>
    </row>
    <row r="59" spans="1:21" ht="13.15" customHeight="1">
      <c r="A59" s="3" t="s">
        <v>9</v>
      </c>
      <c r="B59" s="5" t="s">
        <v>55</v>
      </c>
      <c r="C59" s="26" t="s">
        <v>107</v>
      </c>
      <c r="D59" s="5" t="s">
        <v>55</v>
      </c>
      <c r="E59" s="33" t="s">
        <v>141</v>
      </c>
      <c r="F59" s="6">
        <v>-0.33</v>
      </c>
      <c r="G59" s="6">
        <f t="shared" si="21"/>
        <v>-0.16500000000000001</v>
      </c>
      <c r="H59" s="6">
        <f t="shared" si="22"/>
        <v>-0.44</v>
      </c>
      <c r="I59" s="7">
        <f t="shared" si="23"/>
        <v>-1.50128E-2</v>
      </c>
      <c r="J59" s="10">
        <v>0.19</v>
      </c>
      <c r="K59" s="6">
        <f t="shared" si="24"/>
        <v>-0.14000000000000001</v>
      </c>
      <c r="L59" s="6">
        <f t="shared" si="24"/>
        <v>2.4999999999999994E-2</v>
      </c>
      <c r="M59" s="6">
        <f t="shared" si="24"/>
        <v>-0.25</v>
      </c>
      <c r="N59" s="7">
        <f t="shared" si="2"/>
        <v>-1.50128E-2</v>
      </c>
      <c r="O59" s="4">
        <v>4800</v>
      </c>
      <c r="P59" s="1">
        <v>0.9</v>
      </c>
      <c r="Q59" s="31">
        <v>1</v>
      </c>
      <c r="R59" s="1">
        <f>O59*Q59</f>
        <v>4800</v>
      </c>
      <c r="U59" s="31"/>
    </row>
    <row r="60" spans="1:21">
      <c r="A60" s="3" t="s">
        <v>9</v>
      </c>
      <c r="B60" s="5" t="s">
        <v>56</v>
      </c>
      <c r="C60" s="26" t="s">
        <v>108</v>
      </c>
      <c r="D60" s="5" t="s">
        <v>56</v>
      </c>
      <c r="E60" s="34" t="s">
        <v>143</v>
      </c>
      <c r="F60" s="6">
        <v>-0.39</v>
      </c>
      <c r="G60" s="6">
        <f t="shared" si="21"/>
        <v>-0.19500000000000001</v>
      </c>
      <c r="H60" s="6">
        <f t="shared" si="22"/>
        <v>-0.52</v>
      </c>
      <c r="I60" s="7">
        <f t="shared" si="23"/>
        <v>-1.7742399999999998E-2</v>
      </c>
      <c r="J60" s="10">
        <v>0.12</v>
      </c>
      <c r="K60" s="6">
        <f t="shared" si="24"/>
        <v>-0.27</v>
      </c>
      <c r="L60" s="6">
        <f t="shared" si="24"/>
        <v>-7.5000000000000011E-2</v>
      </c>
      <c r="M60" s="6">
        <f t="shared" si="24"/>
        <v>-0.4</v>
      </c>
      <c r="N60" s="7">
        <f t="shared" si="2"/>
        <v>-1.7742399999999998E-2</v>
      </c>
      <c r="O60" s="4">
        <v>3900</v>
      </c>
      <c r="P60" s="1">
        <v>0.9</v>
      </c>
      <c r="Q60" s="31">
        <v>1</v>
      </c>
      <c r="R60" s="1">
        <f>O60*Q60</f>
        <v>3900</v>
      </c>
      <c r="U60" s="31"/>
    </row>
    <row r="61" spans="1:21">
      <c r="A61" s="3" t="s">
        <v>9</v>
      </c>
      <c r="B61" s="26" t="s">
        <v>57</v>
      </c>
      <c r="C61" s="14"/>
      <c r="D61" s="5" t="s">
        <v>129</v>
      </c>
      <c r="E61" s="34" t="s">
        <v>144</v>
      </c>
      <c r="F61" s="6">
        <v>-0.31</v>
      </c>
      <c r="G61" s="6">
        <f t="shared" si="21"/>
        <v>-0.155</v>
      </c>
      <c r="H61" s="6">
        <f t="shared" si="22"/>
        <v>-0.41333333333333333</v>
      </c>
      <c r="I61" s="7">
        <f t="shared" si="23"/>
        <v>-1.4102933333333333E-2</v>
      </c>
      <c r="J61" s="11">
        <v>0.13</v>
      </c>
      <c r="K61" s="6">
        <f t="shared" si="24"/>
        <v>-0.18</v>
      </c>
      <c r="L61" s="6">
        <f t="shared" si="24"/>
        <v>-2.4999999999999994E-2</v>
      </c>
      <c r="M61" s="6">
        <f t="shared" si="24"/>
        <v>-0.28333333333333333</v>
      </c>
      <c r="N61" s="7">
        <f t="shared" si="2"/>
        <v>-1.4102933333333333E-2</v>
      </c>
      <c r="O61" s="4">
        <v>3400</v>
      </c>
      <c r="P61" s="1">
        <v>0.9</v>
      </c>
      <c r="Q61" s="31">
        <v>1</v>
      </c>
      <c r="R61" s="1">
        <f>O61*Q61</f>
        <v>3400</v>
      </c>
      <c r="U61" s="31"/>
    </row>
    <row r="62" spans="1:21">
      <c r="A62" s="3" t="s">
        <v>9</v>
      </c>
      <c r="B62" s="5" t="s">
        <v>58</v>
      </c>
      <c r="C62" s="14"/>
      <c r="D62" s="14"/>
      <c r="E62" s="14"/>
      <c r="F62" s="6">
        <v>-0.39</v>
      </c>
      <c r="G62" s="6">
        <f t="shared" ref="G62:G67" si="25">F62/2</f>
        <v>-0.19500000000000001</v>
      </c>
      <c r="H62" s="6">
        <f t="shared" si="22"/>
        <v>-0.52</v>
      </c>
      <c r="I62" s="7">
        <f t="shared" si="23"/>
        <v>-1.7742399999999998E-2</v>
      </c>
      <c r="J62" s="10">
        <v>0.12</v>
      </c>
      <c r="K62" s="6">
        <f t="shared" si="24"/>
        <v>-0.27</v>
      </c>
      <c r="L62" s="6">
        <f t="shared" si="24"/>
        <v>-7.5000000000000011E-2</v>
      </c>
      <c r="M62" s="6">
        <f t="shared" si="24"/>
        <v>-0.4</v>
      </c>
      <c r="N62" s="7">
        <f t="shared" si="2"/>
        <v>-1.7742399999999998E-2</v>
      </c>
      <c r="O62" s="4">
        <v>3900</v>
      </c>
      <c r="P62" s="1">
        <v>0.9</v>
      </c>
      <c r="U62" s="31"/>
    </row>
    <row r="63" spans="1:21">
      <c r="A63" s="3" t="s">
        <v>10</v>
      </c>
      <c r="B63" s="5" t="s">
        <v>10</v>
      </c>
      <c r="C63" s="5" t="s">
        <v>10</v>
      </c>
      <c r="D63" s="17" t="s">
        <v>10</v>
      </c>
      <c r="E63" s="17" t="s">
        <v>10</v>
      </c>
      <c r="F63" s="6">
        <v>-0.39</v>
      </c>
      <c r="G63" s="6">
        <f t="shared" si="25"/>
        <v>-0.19500000000000001</v>
      </c>
      <c r="H63" s="6">
        <f>F63/0.75</f>
        <v>-0.52</v>
      </c>
      <c r="I63" s="7">
        <f t="shared" ref="I63:I70" si="26">H63*3412/100000</f>
        <v>-1.7742399999999998E-2</v>
      </c>
      <c r="J63" s="10">
        <v>0</v>
      </c>
      <c r="K63" s="6">
        <f t="shared" ref="K63:M67" si="27">F63+$J63</f>
        <v>-0.39</v>
      </c>
      <c r="L63" s="6">
        <f t="shared" si="27"/>
        <v>-0.19500000000000001</v>
      </c>
      <c r="M63" s="6">
        <f t="shared" si="27"/>
        <v>-0.52</v>
      </c>
      <c r="N63" s="7">
        <f t="shared" si="2"/>
        <v>-1.7742399999999998E-2</v>
      </c>
      <c r="O63" s="4">
        <v>3500</v>
      </c>
      <c r="P63" s="1">
        <v>0.9</v>
      </c>
      <c r="Q63" s="31">
        <v>1.0857142857142856</v>
      </c>
      <c r="R63" s="1">
        <f>O63*Q63</f>
        <v>3799.9999999999995</v>
      </c>
      <c r="U63" s="31"/>
    </row>
    <row r="64" spans="1:21">
      <c r="A64" s="3" t="s">
        <v>10</v>
      </c>
      <c r="B64" s="5" t="s">
        <v>59</v>
      </c>
      <c r="C64" s="14"/>
      <c r="D64" s="14"/>
      <c r="E64" s="14"/>
      <c r="F64" s="6">
        <v>-0.4</v>
      </c>
      <c r="G64" s="6">
        <f t="shared" si="25"/>
        <v>-0.2</v>
      </c>
      <c r="H64" s="6">
        <f>F64/0.75</f>
        <v>-0.53333333333333333</v>
      </c>
      <c r="I64" s="7">
        <f t="shared" si="26"/>
        <v>-1.8197333333333333E-2</v>
      </c>
      <c r="J64" s="10">
        <v>0.12</v>
      </c>
      <c r="K64" s="6">
        <f t="shared" si="27"/>
        <v>-0.28000000000000003</v>
      </c>
      <c r="L64" s="6">
        <f t="shared" si="27"/>
        <v>-8.0000000000000016E-2</v>
      </c>
      <c r="M64" s="6">
        <f t="shared" si="27"/>
        <v>-0.41333333333333333</v>
      </c>
      <c r="N64" s="7">
        <f t="shared" si="2"/>
        <v>-1.8197333333333333E-2</v>
      </c>
      <c r="O64" s="4">
        <v>3500</v>
      </c>
      <c r="P64" s="1">
        <v>0.9</v>
      </c>
      <c r="U64" s="31"/>
    </row>
    <row r="65" spans="1:24">
      <c r="A65" s="3" t="s">
        <v>10</v>
      </c>
      <c r="B65" s="5" t="s">
        <v>66</v>
      </c>
      <c r="C65" s="14"/>
      <c r="D65" s="14"/>
      <c r="E65" s="14"/>
      <c r="F65" s="6">
        <v>0</v>
      </c>
      <c r="G65" s="6">
        <f t="shared" si="25"/>
        <v>0</v>
      </c>
      <c r="H65" s="6">
        <f>F65/0.75</f>
        <v>0</v>
      </c>
      <c r="I65" s="7">
        <f t="shared" si="26"/>
        <v>0</v>
      </c>
      <c r="J65" s="10">
        <v>0.12</v>
      </c>
      <c r="K65" s="6">
        <f t="shared" si="27"/>
        <v>0.12</v>
      </c>
      <c r="L65" s="6">
        <f t="shared" si="27"/>
        <v>0.12</v>
      </c>
      <c r="M65" s="6">
        <f t="shared" si="27"/>
        <v>0.12</v>
      </c>
      <c r="N65" s="7">
        <f t="shared" si="2"/>
        <v>0</v>
      </c>
      <c r="O65" s="4">
        <v>3500</v>
      </c>
      <c r="P65" s="1">
        <v>0.9</v>
      </c>
      <c r="U65" s="31"/>
    </row>
    <row r="66" spans="1:24">
      <c r="A66" s="3" t="s">
        <v>10</v>
      </c>
      <c r="B66" s="5" t="s">
        <v>60</v>
      </c>
      <c r="C66" s="14"/>
      <c r="D66" s="14"/>
      <c r="E66" s="14"/>
      <c r="F66" s="6">
        <v>-0.39</v>
      </c>
      <c r="G66" s="6">
        <f t="shared" si="25"/>
        <v>-0.19500000000000001</v>
      </c>
      <c r="H66" s="6">
        <f>F66/0.75</f>
        <v>-0.52</v>
      </c>
      <c r="I66" s="7">
        <f t="shared" si="26"/>
        <v>-1.7742399999999998E-2</v>
      </c>
      <c r="J66" s="10">
        <v>0.08</v>
      </c>
      <c r="K66" s="6">
        <f t="shared" si="27"/>
        <v>-0.31</v>
      </c>
      <c r="L66" s="6">
        <f t="shared" si="27"/>
        <v>-0.115</v>
      </c>
      <c r="M66" s="6">
        <f t="shared" si="27"/>
        <v>-0.44</v>
      </c>
      <c r="N66" s="7">
        <f t="shared" si="2"/>
        <v>-1.7742399999999998E-2</v>
      </c>
      <c r="O66" s="4">
        <v>2000</v>
      </c>
      <c r="P66" s="1">
        <v>0.9</v>
      </c>
      <c r="U66" s="31"/>
    </row>
    <row r="67" spans="1:24">
      <c r="A67" s="3" t="s">
        <v>10</v>
      </c>
      <c r="B67" s="5" t="s">
        <v>88</v>
      </c>
      <c r="C67" s="14"/>
      <c r="D67" s="14"/>
      <c r="E67" s="14"/>
      <c r="F67" s="6">
        <v>-0.39</v>
      </c>
      <c r="G67" s="6">
        <f t="shared" si="25"/>
        <v>-0.19500000000000001</v>
      </c>
      <c r="H67" s="6">
        <f>F67/0.75</f>
        <v>-0.52</v>
      </c>
      <c r="I67" s="7">
        <f t="shared" si="26"/>
        <v>-1.7742399999999998E-2</v>
      </c>
      <c r="J67" s="10">
        <v>0.08</v>
      </c>
      <c r="K67" s="6">
        <f t="shared" si="27"/>
        <v>-0.31</v>
      </c>
      <c r="L67" s="6">
        <f t="shared" si="27"/>
        <v>-0.115</v>
      </c>
      <c r="M67" s="6">
        <f t="shared" si="27"/>
        <v>-0.44</v>
      </c>
      <c r="N67" s="7">
        <f t="shared" si="2"/>
        <v>-1.7742399999999998E-2</v>
      </c>
      <c r="O67" s="4">
        <v>5800</v>
      </c>
      <c r="P67" s="1">
        <v>0.9</v>
      </c>
      <c r="U67" s="31"/>
    </row>
    <row r="68" spans="1:24">
      <c r="A68" s="3" t="s">
        <v>11</v>
      </c>
      <c r="B68" s="8" t="s">
        <v>76</v>
      </c>
      <c r="C68" s="15"/>
      <c r="D68" s="8" t="s">
        <v>130</v>
      </c>
      <c r="E68" s="15"/>
      <c r="F68" s="6">
        <v>0</v>
      </c>
      <c r="G68" s="6">
        <v>0</v>
      </c>
      <c r="H68" s="6">
        <v>0</v>
      </c>
      <c r="I68" s="7">
        <f t="shared" si="26"/>
        <v>0</v>
      </c>
      <c r="J68" s="10">
        <v>0</v>
      </c>
      <c r="K68" s="6">
        <f t="shared" ref="K68:M70" si="28">F68+$J68</f>
        <v>0</v>
      </c>
      <c r="L68" s="6">
        <f t="shared" si="28"/>
        <v>0</v>
      </c>
      <c r="M68" s="6">
        <f t="shared" si="28"/>
        <v>0</v>
      </c>
      <c r="N68" s="7">
        <f t="shared" si="2"/>
        <v>0</v>
      </c>
      <c r="O68" s="4">
        <v>2400</v>
      </c>
      <c r="P68" s="1">
        <v>0.9</v>
      </c>
      <c r="U68" s="31"/>
    </row>
    <row r="69" spans="1:24">
      <c r="A69" s="3" t="s">
        <v>11</v>
      </c>
      <c r="B69" s="8" t="s">
        <v>77</v>
      </c>
      <c r="C69" s="15"/>
      <c r="D69" s="8" t="s">
        <v>131</v>
      </c>
      <c r="E69" s="15"/>
      <c r="F69" s="6">
        <v>0</v>
      </c>
      <c r="G69" s="6">
        <v>0</v>
      </c>
      <c r="H69" s="6">
        <v>0</v>
      </c>
      <c r="I69" s="7">
        <f t="shared" si="26"/>
        <v>0</v>
      </c>
      <c r="J69" s="11">
        <v>0</v>
      </c>
      <c r="K69" s="6">
        <f t="shared" si="28"/>
        <v>0</v>
      </c>
      <c r="L69" s="6">
        <f t="shared" si="28"/>
        <v>0</v>
      </c>
      <c r="M69" s="6">
        <f t="shared" si="28"/>
        <v>0</v>
      </c>
      <c r="N69" s="7">
        <f t="shared" si="2"/>
        <v>0</v>
      </c>
      <c r="O69" s="4">
        <v>4600</v>
      </c>
      <c r="P69" s="1">
        <v>0.9</v>
      </c>
      <c r="U69" s="31"/>
    </row>
    <row r="70" spans="1:24">
      <c r="A70" s="3" t="s">
        <v>11</v>
      </c>
      <c r="B70" s="8" t="s">
        <v>78</v>
      </c>
      <c r="C70" s="15"/>
      <c r="D70" s="8" t="s">
        <v>132</v>
      </c>
      <c r="E70" s="15"/>
      <c r="F70" s="6">
        <v>0</v>
      </c>
      <c r="G70" s="6">
        <v>0</v>
      </c>
      <c r="H70" s="6">
        <v>0</v>
      </c>
      <c r="I70" s="7">
        <f t="shared" si="26"/>
        <v>0</v>
      </c>
      <c r="J70" s="11">
        <v>0</v>
      </c>
      <c r="K70" s="6">
        <f t="shared" si="28"/>
        <v>0</v>
      </c>
      <c r="L70" s="6">
        <f t="shared" si="28"/>
        <v>0</v>
      </c>
      <c r="M70" s="6">
        <f t="shared" si="28"/>
        <v>0</v>
      </c>
      <c r="N70" s="7">
        <f t="shared" si="2"/>
        <v>0</v>
      </c>
      <c r="O70" s="4">
        <v>7000</v>
      </c>
      <c r="P70" s="1">
        <v>0.9</v>
      </c>
      <c r="U70" s="31" t="s">
        <v>141</v>
      </c>
      <c r="V70" s="1" t="s">
        <v>142</v>
      </c>
      <c r="W70" s="1" t="s">
        <v>143</v>
      </c>
      <c r="X70" s="1" t="s">
        <v>144</v>
      </c>
    </row>
    <row r="71" spans="1:24">
      <c r="A71" s="4"/>
      <c r="B71" s="9"/>
      <c r="C71" s="9"/>
      <c r="D71" s="9"/>
      <c r="E71" s="9"/>
      <c r="F71" s="4"/>
      <c r="G71" s="4"/>
      <c r="H71" s="4"/>
      <c r="I71" s="4"/>
      <c r="J71" s="4"/>
      <c r="K71" s="4"/>
      <c r="L71" s="4"/>
      <c r="M71" s="4"/>
      <c r="N71" s="4"/>
    </row>
    <row r="72" spans="1:24">
      <c r="A72" s="4"/>
      <c r="B72" s="9"/>
      <c r="C72" s="9"/>
      <c r="D72" s="9"/>
      <c r="E72" s="9"/>
      <c r="F72" s="4"/>
      <c r="G72" s="4"/>
      <c r="H72" s="4"/>
      <c r="I72" s="4"/>
      <c r="J72" s="4"/>
      <c r="K72" s="4"/>
      <c r="L72" s="4"/>
      <c r="M72" s="4"/>
      <c r="N72" s="4"/>
    </row>
    <row r="73" spans="1:24">
      <c r="A73" s="4"/>
      <c r="B73" s="9"/>
      <c r="C73" s="9"/>
      <c r="D73" s="9"/>
      <c r="E73" s="9"/>
      <c r="F73" s="4"/>
      <c r="G73" s="4"/>
      <c r="H73" s="4"/>
      <c r="I73" s="4"/>
      <c r="J73" s="4"/>
      <c r="K73" s="4"/>
      <c r="L73" s="4"/>
      <c r="M73" s="4"/>
      <c r="N73" s="4"/>
    </row>
    <row r="74" spans="1:24">
      <c r="A74" s="4"/>
      <c r="B74" s="9"/>
      <c r="C74" s="9"/>
      <c r="D74" s="9"/>
      <c r="E74" s="9"/>
      <c r="F74" s="4"/>
      <c r="G74" s="4"/>
      <c r="H74" s="4"/>
      <c r="I74" s="4"/>
      <c r="J74" s="4"/>
      <c r="K74" s="4"/>
      <c r="L74" s="4"/>
      <c r="M74" s="4"/>
      <c r="N74" s="4"/>
    </row>
    <row r="75" spans="1:24">
      <c r="A75" s="4"/>
      <c r="B75" s="9"/>
      <c r="C75" s="9"/>
      <c r="D75" s="9"/>
      <c r="E75" s="9"/>
      <c r="F75" s="4"/>
      <c r="G75" s="4"/>
      <c r="H75" s="4"/>
      <c r="I75" s="4"/>
      <c r="J75" s="4"/>
      <c r="K75" s="4"/>
      <c r="L75" s="4"/>
      <c r="M75" s="4"/>
      <c r="N75" s="4"/>
    </row>
    <row r="76" spans="1:24">
      <c r="A76" s="4"/>
      <c r="B76" s="9"/>
      <c r="C76" s="9"/>
      <c r="D76" s="9"/>
      <c r="E76" s="9"/>
      <c r="F76" s="4"/>
      <c r="G76" s="4"/>
      <c r="H76" s="4"/>
      <c r="I76" s="4"/>
      <c r="J76" s="4"/>
      <c r="K76" s="4"/>
      <c r="L76" s="4"/>
      <c r="M76" s="4"/>
      <c r="N76" s="4"/>
    </row>
    <row r="77" spans="1:24">
      <c r="A77" s="4"/>
      <c r="B77" s="9"/>
      <c r="C77" s="9"/>
      <c r="D77" s="9"/>
      <c r="E77" s="9"/>
      <c r="F77" s="4"/>
      <c r="G77" s="4"/>
      <c r="H77" s="4"/>
      <c r="I77" s="4"/>
      <c r="J77" s="4"/>
      <c r="K77" s="4"/>
      <c r="L77" s="4"/>
      <c r="M77" s="4"/>
      <c r="N77" s="4"/>
    </row>
    <row r="78" spans="1:24">
      <c r="A78" s="4"/>
      <c r="B78" s="9"/>
      <c r="C78" s="9"/>
      <c r="D78" s="9"/>
      <c r="E78" s="9"/>
      <c r="F78" s="4"/>
      <c r="G78" s="4"/>
      <c r="H78" s="4"/>
      <c r="I78" s="4"/>
      <c r="J78" s="4"/>
      <c r="K78" s="4"/>
      <c r="L78" s="4"/>
      <c r="M78" s="4"/>
      <c r="N78" s="4"/>
    </row>
    <row r="79" spans="1:24">
      <c r="A79" s="4"/>
      <c r="B79" s="9"/>
      <c r="C79" s="9"/>
      <c r="D79" s="9"/>
      <c r="E79" s="9"/>
      <c r="F79" s="4"/>
      <c r="G79" s="4"/>
      <c r="H79" s="4"/>
      <c r="I79" s="4"/>
      <c r="J79" s="4"/>
      <c r="K79" s="4"/>
      <c r="L79" s="4"/>
      <c r="M79" s="4"/>
      <c r="N79" s="4"/>
    </row>
    <row r="80" spans="1:24">
      <c r="A80" s="4"/>
      <c r="B80" s="9"/>
      <c r="C80" s="9"/>
      <c r="D80" s="9"/>
      <c r="E80" s="9"/>
      <c r="F80" s="4"/>
      <c r="G80" s="4"/>
      <c r="H80" s="4"/>
      <c r="I80" s="4"/>
      <c r="J80" s="4"/>
      <c r="K80" s="4"/>
      <c r="L80" s="4"/>
      <c r="M80" s="4"/>
      <c r="N80" s="4"/>
    </row>
    <row r="81" spans="1:14">
      <c r="A81" s="4"/>
      <c r="B81" s="9"/>
      <c r="C81" s="9"/>
      <c r="D81" s="9"/>
      <c r="E81" s="9"/>
      <c r="F81" s="4"/>
      <c r="G81" s="4"/>
      <c r="H81" s="4"/>
      <c r="I81" s="4"/>
      <c r="J81" s="4"/>
      <c r="K81" s="4"/>
      <c r="L81" s="4"/>
      <c r="M81" s="4"/>
      <c r="N81" s="4"/>
    </row>
    <row r="82" spans="1:14">
      <c r="A82" s="4"/>
      <c r="B82" s="9"/>
      <c r="C82" s="9"/>
      <c r="D82" s="9"/>
      <c r="E82" s="9"/>
      <c r="F82" s="4"/>
      <c r="G82" s="4"/>
      <c r="H82" s="4"/>
      <c r="I82" s="4"/>
      <c r="J82" s="4"/>
      <c r="K82" s="4"/>
      <c r="L82" s="4"/>
      <c r="M82" s="4"/>
      <c r="N82" s="4"/>
    </row>
    <row r="83" spans="1:14">
      <c r="A83" s="4"/>
      <c r="B83" s="9"/>
      <c r="C83" s="9"/>
      <c r="D83" s="9"/>
      <c r="E83" s="9"/>
      <c r="F83" s="4"/>
      <c r="G83" s="4"/>
      <c r="H83" s="4"/>
      <c r="I83" s="4"/>
      <c r="J83" s="4"/>
      <c r="K83" s="4"/>
      <c r="L83" s="4"/>
      <c r="M83" s="4"/>
      <c r="N83" s="4"/>
    </row>
    <row r="84" spans="1:14">
      <c r="A84" s="4"/>
      <c r="B84" s="9"/>
      <c r="C84" s="9"/>
      <c r="D84" s="9"/>
      <c r="E84" s="9"/>
      <c r="F84" s="4"/>
      <c r="G84" s="4"/>
      <c r="H84" s="4"/>
      <c r="I84" s="4"/>
      <c r="J84" s="4"/>
      <c r="K84" s="4"/>
      <c r="L84" s="4"/>
      <c r="M84" s="4"/>
      <c r="N84" s="4"/>
    </row>
    <row r="85" spans="1:14">
      <c r="A85" s="4"/>
      <c r="B85" s="9"/>
      <c r="C85" s="9"/>
      <c r="D85" s="9"/>
      <c r="E85" s="9"/>
      <c r="F85" s="4"/>
      <c r="G85" s="4"/>
      <c r="H85" s="4"/>
      <c r="I85" s="4"/>
      <c r="J85" s="4"/>
      <c r="K85" s="4"/>
      <c r="L85" s="4"/>
      <c r="M85" s="4"/>
      <c r="N85" s="4"/>
    </row>
    <row r="86" spans="1:14">
      <c r="A86" s="4"/>
      <c r="B86" s="9"/>
      <c r="C86" s="9"/>
      <c r="D86" s="9"/>
      <c r="E86" s="9"/>
      <c r="F86" s="4"/>
      <c r="G86" s="4"/>
      <c r="H86" s="4"/>
      <c r="I86" s="4"/>
      <c r="J86" s="4"/>
      <c r="K86" s="4"/>
      <c r="L86" s="4"/>
      <c r="M86" s="4"/>
      <c r="N86" s="4"/>
    </row>
    <row r="87" spans="1:14">
      <c r="A87" s="4"/>
      <c r="B87" s="9"/>
      <c r="C87" s="9"/>
      <c r="D87" s="9"/>
      <c r="E87" s="9"/>
      <c r="F87" s="4"/>
      <c r="G87" s="4"/>
      <c r="H87" s="4"/>
      <c r="I87" s="4"/>
      <c r="J87" s="4"/>
      <c r="K87" s="4"/>
      <c r="L87" s="4"/>
      <c r="M87" s="4"/>
      <c r="N87" s="4"/>
    </row>
    <row r="88" spans="1:14">
      <c r="A88" s="4"/>
      <c r="B88" s="9"/>
      <c r="C88" s="9"/>
      <c r="D88" s="9"/>
      <c r="E88" s="9"/>
      <c r="F88" s="4"/>
      <c r="G88" s="4"/>
      <c r="H88" s="4"/>
      <c r="I88" s="4"/>
      <c r="J88" s="4"/>
      <c r="K88" s="4"/>
      <c r="L88" s="4"/>
      <c r="M88" s="4"/>
      <c r="N88" s="4"/>
    </row>
    <row r="89" spans="1:14">
      <c r="A89" s="4"/>
      <c r="B89" s="9"/>
      <c r="C89" s="9"/>
      <c r="D89" s="9"/>
      <c r="E89" s="9"/>
      <c r="F89" s="4"/>
      <c r="G89" s="4"/>
      <c r="H89" s="4"/>
      <c r="I89" s="4"/>
      <c r="J89" s="4"/>
      <c r="K89" s="4"/>
      <c r="L89" s="4"/>
      <c r="M89" s="4"/>
      <c r="N89" s="4"/>
    </row>
    <row r="90" spans="1:14">
      <c r="A90" s="4"/>
      <c r="B90" s="9"/>
      <c r="C90" s="9"/>
      <c r="D90" s="9"/>
      <c r="E90" s="9"/>
      <c r="F90" s="4"/>
      <c r="G90" s="4"/>
      <c r="H90" s="4"/>
      <c r="I90" s="4"/>
      <c r="J90" s="4"/>
      <c r="K90" s="4"/>
      <c r="L90" s="4"/>
      <c r="M90" s="4"/>
      <c r="N90" s="4"/>
    </row>
    <row r="91" spans="1:14">
      <c r="A91" s="4"/>
      <c r="B91" s="9"/>
      <c r="C91" s="9"/>
      <c r="D91" s="9"/>
      <c r="E91" s="9"/>
      <c r="F91" s="4"/>
      <c r="G91" s="4"/>
      <c r="H91" s="4"/>
      <c r="I91" s="4"/>
      <c r="J91" s="4"/>
      <c r="K91" s="4"/>
      <c r="L91" s="4"/>
      <c r="M91" s="4"/>
      <c r="N91" s="4"/>
    </row>
    <row r="92" spans="1:14">
      <c r="A92" s="4"/>
      <c r="B92" s="9"/>
      <c r="C92" s="9"/>
      <c r="D92" s="9"/>
      <c r="E92" s="9"/>
      <c r="F92" s="4"/>
      <c r="G92" s="4"/>
      <c r="H92" s="4"/>
      <c r="I92" s="4"/>
      <c r="J92" s="4"/>
      <c r="K92" s="4"/>
      <c r="L92" s="4"/>
      <c r="M92" s="4"/>
      <c r="N92" s="4"/>
    </row>
    <row r="93" spans="1:14">
      <c r="A93" s="4"/>
      <c r="B93" s="9"/>
      <c r="C93" s="9"/>
      <c r="D93" s="9"/>
      <c r="E93" s="9"/>
      <c r="F93" s="4"/>
      <c r="G93" s="4"/>
      <c r="H93" s="4"/>
      <c r="I93" s="4"/>
      <c r="J93" s="4"/>
      <c r="K93" s="4"/>
      <c r="L93" s="4"/>
      <c r="M93" s="4"/>
      <c r="N93" s="4"/>
    </row>
    <row r="94" spans="1:14">
      <c r="A94" s="4"/>
      <c r="B94" s="9"/>
      <c r="C94" s="9"/>
      <c r="D94" s="9"/>
      <c r="E94" s="9"/>
      <c r="F94" s="4"/>
      <c r="G94" s="4"/>
      <c r="H94" s="4"/>
      <c r="I94" s="4"/>
      <c r="J94" s="4"/>
      <c r="K94" s="4"/>
      <c r="L94" s="4"/>
      <c r="M94" s="4"/>
      <c r="N94" s="4"/>
    </row>
    <row r="95" spans="1:14">
      <c r="A95" s="4"/>
      <c r="B95" s="9"/>
      <c r="C95" s="9"/>
      <c r="D95" s="9"/>
      <c r="E95" s="9"/>
      <c r="F95" s="4"/>
      <c r="G95" s="4"/>
      <c r="H95" s="4"/>
      <c r="I95" s="4"/>
      <c r="J95" s="4"/>
      <c r="K95" s="4"/>
      <c r="L95" s="4"/>
      <c r="M95" s="4"/>
      <c r="N95" s="4"/>
    </row>
    <row r="96" spans="1:14">
      <c r="A96" s="4"/>
      <c r="B96" s="9"/>
      <c r="C96" s="9"/>
      <c r="D96" s="9"/>
      <c r="E96" s="9"/>
      <c r="F96" s="4"/>
      <c r="G96" s="4"/>
      <c r="H96" s="4"/>
      <c r="I96" s="4"/>
      <c r="J96" s="4"/>
      <c r="K96" s="4"/>
      <c r="L96" s="4"/>
      <c r="M96" s="4"/>
      <c r="N96" s="4"/>
    </row>
    <row r="97" spans="1:14">
      <c r="A97" s="4"/>
      <c r="B97" s="9"/>
      <c r="C97" s="9"/>
      <c r="D97" s="9"/>
      <c r="E97" s="9"/>
      <c r="F97" s="4"/>
      <c r="G97" s="4"/>
      <c r="H97" s="4"/>
      <c r="I97" s="4"/>
      <c r="J97" s="4"/>
      <c r="K97" s="4"/>
      <c r="L97" s="4"/>
      <c r="M97" s="4"/>
      <c r="N97" s="4"/>
    </row>
    <row r="98" spans="1:14">
      <c r="A98" s="4"/>
      <c r="B98" s="9"/>
      <c r="C98" s="9"/>
      <c r="D98" s="9"/>
      <c r="E98" s="9"/>
      <c r="F98" s="4"/>
      <c r="G98" s="4"/>
      <c r="H98" s="4"/>
      <c r="I98" s="4"/>
      <c r="J98" s="4"/>
      <c r="K98" s="4"/>
      <c r="L98" s="4"/>
      <c r="M98" s="4"/>
      <c r="N98" s="4"/>
    </row>
    <row r="99" spans="1:14">
      <c r="A99" s="4"/>
      <c r="B99" s="9"/>
      <c r="C99" s="9"/>
      <c r="D99" s="9"/>
      <c r="E99" s="9"/>
      <c r="F99" s="4"/>
      <c r="G99" s="4"/>
      <c r="H99" s="4"/>
      <c r="I99" s="4"/>
      <c r="J99" s="4"/>
      <c r="K99" s="4"/>
      <c r="L99" s="4"/>
      <c r="M99" s="4"/>
      <c r="N99" s="4"/>
    </row>
    <row r="100" spans="1:14">
      <c r="A100" s="4"/>
      <c r="B100" s="9"/>
      <c r="C100" s="9"/>
      <c r="D100" s="9"/>
      <c r="E100" s="9"/>
      <c r="F100" s="4"/>
      <c r="G100" s="4"/>
      <c r="H100" s="4"/>
      <c r="I100" s="4"/>
      <c r="J100" s="4"/>
      <c r="K100" s="4"/>
      <c r="L100" s="4"/>
      <c r="M100" s="4"/>
      <c r="N100" s="4"/>
    </row>
    <row r="101" spans="1:14">
      <c r="A101" s="4"/>
      <c r="B101" s="9"/>
      <c r="C101" s="9"/>
      <c r="D101" s="9"/>
      <c r="E101" s="9"/>
      <c r="F101" s="4"/>
      <c r="G101" s="4"/>
      <c r="H101" s="4"/>
      <c r="I101" s="4"/>
      <c r="J101" s="4"/>
      <c r="K101" s="4"/>
      <c r="L101" s="4"/>
      <c r="M101" s="4"/>
      <c r="N101" s="4"/>
    </row>
    <row r="102" spans="1:14">
      <c r="A102" s="4"/>
      <c r="B102" s="9"/>
      <c r="C102" s="9"/>
      <c r="D102" s="9"/>
      <c r="E102" s="9"/>
      <c r="F102" s="4"/>
      <c r="G102" s="4"/>
      <c r="H102" s="4"/>
      <c r="I102" s="4"/>
      <c r="J102" s="4"/>
      <c r="K102" s="4"/>
      <c r="L102" s="4"/>
      <c r="M102" s="4"/>
      <c r="N102" s="4"/>
    </row>
    <row r="103" spans="1:14">
      <c r="A103" s="4"/>
      <c r="B103" s="9"/>
      <c r="C103" s="9"/>
      <c r="D103" s="9"/>
      <c r="E103" s="9"/>
      <c r="F103" s="4"/>
      <c r="G103" s="4"/>
      <c r="H103" s="4"/>
      <c r="I103" s="4"/>
      <c r="J103" s="4"/>
      <c r="K103" s="4"/>
      <c r="L103" s="4"/>
      <c r="M103" s="4"/>
      <c r="N103" s="4"/>
    </row>
    <row r="104" spans="1:14">
      <c r="A104" s="4"/>
      <c r="B104" s="9"/>
      <c r="C104" s="9"/>
      <c r="D104" s="9"/>
      <c r="E104" s="9"/>
      <c r="F104" s="4"/>
      <c r="G104" s="4"/>
      <c r="H104" s="4"/>
      <c r="I104" s="4"/>
      <c r="J104" s="4"/>
      <c r="K104" s="4"/>
      <c r="L104" s="4"/>
      <c r="M104" s="4"/>
      <c r="N104" s="4"/>
    </row>
    <row r="105" spans="1:14">
      <c r="A105" s="4"/>
      <c r="B105" s="9"/>
      <c r="C105" s="9"/>
      <c r="D105" s="9"/>
      <c r="E105" s="9"/>
      <c r="F105" s="4"/>
      <c r="G105" s="4"/>
      <c r="H105" s="4"/>
      <c r="I105" s="4"/>
      <c r="J105" s="4"/>
      <c r="K105" s="4"/>
      <c r="L105" s="4"/>
      <c r="M105" s="4"/>
      <c r="N105" s="4"/>
    </row>
    <row r="106" spans="1:14">
      <c r="A106" s="4"/>
      <c r="B106" s="9"/>
      <c r="C106" s="9"/>
      <c r="D106" s="9"/>
      <c r="E106" s="9"/>
      <c r="F106" s="4"/>
      <c r="G106" s="4"/>
      <c r="H106" s="4"/>
      <c r="I106" s="4"/>
      <c r="J106" s="4"/>
      <c r="K106" s="4"/>
      <c r="L106" s="4"/>
      <c r="M106" s="4"/>
      <c r="N106" s="4"/>
    </row>
    <row r="107" spans="1:14">
      <c r="A107" s="4"/>
      <c r="B107" s="9"/>
      <c r="C107" s="9"/>
      <c r="D107" s="9"/>
      <c r="E107" s="9"/>
      <c r="F107" s="4"/>
      <c r="G107" s="4"/>
      <c r="H107" s="4"/>
      <c r="I107" s="4"/>
      <c r="J107" s="4"/>
      <c r="K107" s="4"/>
      <c r="L107" s="4"/>
      <c r="M107" s="4"/>
      <c r="N107" s="4"/>
    </row>
    <row r="108" spans="1:14">
      <c r="A108" s="4"/>
      <c r="B108" s="9"/>
      <c r="C108" s="9"/>
      <c r="D108" s="9"/>
      <c r="E108" s="9"/>
      <c r="F108" s="4"/>
      <c r="G108" s="4"/>
      <c r="H108" s="4"/>
      <c r="I108" s="4"/>
      <c r="J108" s="4"/>
      <c r="K108" s="4"/>
      <c r="L108" s="4"/>
      <c r="M108" s="4"/>
      <c r="N108" s="4"/>
    </row>
    <row r="109" spans="1:14">
      <c r="A109" s="4"/>
      <c r="B109" s="9"/>
      <c r="C109" s="9"/>
      <c r="D109" s="9"/>
      <c r="E109" s="9"/>
      <c r="F109" s="4"/>
      <c r="G109" s="4"/>
      <c r="H109" s="4"/>
      <c r="I109" s="4"/>
      <c r="J109" s="4"/>
      <c r="K109" s="4"/>
      <c r="L109" s="4"/>
      <c r="M109" s="4"/>
      <c r="N109" s="4"/>
    </row>
    <row r="110" spans="1:14">
      <c r="A110" s="4"/>
      <c r="B110" s="9"/>
      <c r="C110" s="9"/>
      <c r="D110" s="9"/>
      <c r="E110" s="9"/>
      <c r="F110" s="4"/>
      <c r="G110" s="4"/>
      <c r="H110" s="4"/>
      <c r="I110" s="4"/>
      <c r="J110" s="4"/>
      <c r="K110" s="4"/>
      <c r="L110" s="4"/>
      <c r="M110" s="4"/>
      <c r="N110" s="4"/>
    </row>
    <row r="111" spans="1:14">
      <c r="A111" s="4"/>
      <c r="B111" s="9"/>
      <c r="C111" s="9"/>
      <c r="D111" s="9"/>
      <c r="E111" s="9"/>
      <c r="F111" s="4"/>
      <c r="G111" s="4"/>
      <c r="H111" s="4"/>
      <c r="I111" s="4"/>
      <c r="J111" s="4"/>
      <c r="K111" s="4"/>
      <c r="L111" s="4"/>
      <c r="M111" s="4"/>
      <c r="N111" s="4"/>
    </row>
    <row r="112" spans="1:14">
      <c r="A112" s="4"/>
      <c r="B112" s="9"/>
      <c r="C112" s="9"/>
      <c r="D112" s="9"/>
      <c r="E112" s="9"/>
      <c r="F112" s="4"/>
      <c r="G112" s="4"/>
      <c r="H112" s="4"/>
      <c r="I112" s="4"/>
      <c r="J112" s="4"/>
      <c r="K112" s="4"/>
      <c r="L112" s="4"/>
      <c r="M112" s="4"/>
      <c r="N112" s="4"/>
    </row>
    <row r="113" spans="1:14">
      <c r="A113" s="4"/>
      <c r="B113" s="9"/>
      <c r="C113" s="9"/>
      <c r="D113" s="9"/>
      <c r="E113" s="9"/>
      <c r="F113" s="4"/>
      <c r="G113" s="4"/>
      <c r="H113" s="4"/>
      <c r="I113" s="4"/>
      <c r="J113" s="4"/>
      <c r="K113" s="4"/>
      <c r="L113" s="4"/>
      <c r="M113" s="4"/>
      <c r="N113" s="4"/>
    </row>
    <row r="114" spans="1:14">
      <c r="A114" s="4"/>
      <c r="B114" s="9"/>
      <c r="C114" s="9"/>
      <c r="D114" s="9"/>
      <c r="E114" s="9"/>
      <c r="F114" s="4"/>
      <c r="G114" s="4"/>
      <c r="H114" s="4"/>
      <c r="I114" s="4"/>
      <c r="J114" s="4"/>
      <c r="K114" s="4"/>
      <c r="L114" s="4"/>
      <c r="M114" s="4"/>
      <c r="N114" s="4"/>
    </row>
    <row r="115" spans="1:14">
      <c r="A115" s="4"/>
      <c r="B115" s="9"/>
      <c r="C115" s="9"/>
      <c r="D115" s="9"/>
      <c r="E115" s="9"/>
      <c r="F115" s="4"/>
      <c r="G115" s="4"/>
      <c r="H115" s="4"/>
      <c r="I115" s="4"/>
      <c r="J115" s="4"/>
      <c r="K115" s="4"/>
      <c r="L115" s="4"/>
      <c r="M115" s="4"/>
      <c r="N115" s="4"/>
    </row>
    <row r="116" spans="1:14">
      <c r="A116" s="4"/>
      <c r="B116" s="9"/>
      <c r="C116" s="9"/>
      <c r="D116" s="9"/>
      <c r="E116" s="9"/>
      <c r="F116" s="4"/>
      <c r="G116" s="4"/>
      <c r="H116" s="4"/>
      <c r="I116" s="4"/>
      <c r="J116" s="4"/>
      <c r="K116" s="4"/>
      <c r="L116" s="4"/>
      <c r="M116" s="4"/>
      <c r="N116" s="4"/>
    </row>
    <row r="117" spans="1:14">
      <c r="A117" s="4"/>
      <c r="B117" s="9"/>
      <c r="C117" s="9"/>
      <c r="D117" s="9"/>
      <c r="E117" s="9"/>
      <c r="F117" s="4"/>
      <c r="G117" s="4"/>
      <c r="H117" s="4"/>
      <c r="I117" s="4"/>
      <c r="J117" s="4"/>
      <c r="K117" s="4"/>
      <c r="L117" s="4"/>
      <c r="M117" s="4"/>
      <c r="N117" s="4"/>
    </row>
    <row r="118" spans="1:14">
      <c r="A118" s="4"/>
      <c r="B118" s="9"/>
      <c r="C118" s="9"/>
      <c r="D118" s="9"/>
      <c r="E118" s="9"/>
      <c r="F118" s="4"/>
      <c r="G118" s="4"/>
      <c r="H118" s="4"/>
      <c r="I118" s="4"/>
      <c r="J118" s="4"/>
      <c r="K118" s="4"/>
      <c r="L118" s="4"/>
      <c r="M118" s="4"/>
      <c r="N118" s="4"/>
    </row>
    <row r="119" spans="1:14">
      <c r="A119" s="4"/>
      <c r="B119" s="9"/>
      <c r="C119" s="9"/>
      <c r="D119" s="9"/>
      <c r="E119" s="9"/>
      <c r="F119" s="4"/>
      <c r="G119" s="4"/>
      <c r="H119" s="4"/>
      <c r="I119" s="4"/>
      <c r="J119" s="4"/>
      <c r="K119" s="4"/>
      <c r="L119" s="4"/>
      <c r="M119" s="4"/>
      <c r="N119" s="4"/>
    </row>
    <row r="120" spans="1:14">
      <c r="A120" s="4"/>
      <c r="B120" s="9"/>
      <c r="C120" s="9"/>
      <c r="D120" s="9"/>
      <c r="E120" s="9"/>
      <c r="F120" s="4"/>
      <c r="G120" s="4"/>
      <c r="H120" s="4"/>
      <c r="I120" s="4"/>
      <c r="J120" s="4"/>
      <c r="K120" s="4"/>
      <c r="L120" s="4"/>
      <c r="M120" s="4"/>
      <c r="N120" s="4"/>
    </row>
  </sheetData>
  <mergeCells count="4">
    <mergeCell ref="F6:I6"/>
    <mergeCell ref="K6:N6"/>
    <mergeCell ref="A6:E6"/>
    <mergeCell ref="O6:R6"/>
  </mergeCells>
  <phoneticPr fontId="0" type="noConversion"/>
  <pageMargins left="0.75" right="0.75" top="1" bottom="1" header="0.5" footer="0.5"/>
  <pageSetup scale="6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2"/>
  <dimension ref="A1:Q70"/>
  <sheetViews>
    <sheetView topLeftCell="A30" zoomScale="75" workbookViewId="0">
      <selection activeCell="F38" sqref="F38"/>
    </sheetView>
  </sheetViews>
  <sheetFormatPr defaultRowHeight="12.75"/>
  <cols>
    <col min="1" max="1" width="15.7109375" customWidth="1"/>
    <col min="2" max="2" width="26" customWidth="1"/>
    <col min="3" max="3" width="21.7109375" customWidth="1"/>
    <col min="4" max="4" width="19.7109375" customWidth="1"/>
    <col min="5" max="5" width="16.28515625" customWidth="1"/>
    <col min="8" max="9" width="10.28515625" customWidth="1"/>
    <col min="13" max="13" width="10.28515625" customWidth="1"/>
  </cols>
  <sheetData>
    <row r="1" spans="1:17">
      <c r="A1" s="24" t="s">
        <v>117</v>
      </c>
      <c r="E1" s="1" t="s">
        <v>105</v>
      </c>
      <c r="F1" s="1"/>
      <c r="G1" s="1"/>
      <c r="H1" s="1"/>
      <c r="I1" s="1"/>
      <c r="J1" s="1"/>
      <c r="K1" s="1"/>
      <c r="L1" s="1"/>
      <c r="M1" s="1"/>
      <c r="N1" s="1"/>
      <c r="O1" s="1"/>
      <c r="P1" s="1"/>
    </row>
    <row r="2" spans="1:17">
      <c r="A2" s="2" t="s">
        <v>118</v>
      </c>
      <c r="B2" s="2"/>
      <c r="C2" s="2"/>
      <c r="D2" s="2"/>
      <c r="E2" s="2"/>
      <c r="F2" s="1"/>
      <c r="G2" s="1"/>
      <c r="H2" s="1"/>
      <c r="I2" s="1"/>
      <c r="J2" s="1"/>
      <c r="K2" s="1"/>
      <c r="L2" s="1"/>
      <c r="M2" s="1"/>
      <c r="N2" s="1"/>
      <c r="O2" s="1"/>
      <c r="P2" s="1"/>
    </row>
    <row r="3" spans="1:17">
      <c r="A3" s="2"/>
      <c r="B3" s="2"/>
      <c r="C3" s="2"/>
      <c r="D3" s="2"/>
      <c r="E3" s="2"/>
      <c r="F3" s="1"/>
      <c r="G3" s="1"/>
      <c r="H3" s="1"/>
      <c r="I3" s="1"/>
      <c r="J3" s="1"/>
      <c r="K3" s="1"/>
      <c r="L3" s="1"/>
      <c r="M3" s="1"/>
      <c r="N3" s="1"/>
      <c r="O3" s="1"/>
      <c r="P3" s="1"/>
    </row>
    <row r="4" spans="1:17">
      <c r="A4" s="1" t="s">
        <v>89</v>
      </c>
      <c r="B4" s="2"/>
      <c r="C4" s="2"/>
      <c r="D4" s="2"/>
      <c r="E4" s="2"/>
      <c r="F4" s="1"/>
      <c r="G4" s="1"/>
      <c r="H4" s="1"/>
      <c r="I4" s="1"/>
      <c r="J4" s="1"/>
      <c r="K4" s="1"/>
      <c r="L4" s="1"/>
      <c r="M4" s="1"/>
      <c r="N4" s="1"/>
      <c r="O4" s="1"/>
      <c r="P4" s="1"/>
    </row>
    <row r="5" spans="1:17">
      <c r="A5" s="1"/>
      <c r="B5" s="2"/>
      <c r="C5" s="2"/>
      <c r="D5" s="2"/>
      <c r="E5" s="2">
        <v>1</v>
      </c>
      <c r="F5" s="1">
        <v>2</v>
      </c>
      <c r="G5" s="1">
        <v>3</v>
      </c>
      <c r="H5" s="1">
        <v>4</v>
      </c>
      <c r="I5" s="1">
        <v>5</v>
      </c>
      <c r="J5" s="1">
        <v>6</v>
      </c>
      <c r="K5" s="1">
        <v>7</v>
      </c>
      <c r="L5" s="1">
        <v>8</v>
      </c>
      <c r="M5" s="1">
        <v>9</v>
      </c>
      <c r="N5" s="1">
        <v>10</v>
      </c>
      <c r="O5" s="1">
        <v>11</v>
      </c>
      <c r="P5" s="1">
        <v>12</v>
      </c>
    </row>
    <row r="6" spans="1:17">
      <c r="A6" s="38" t="s">
        <v>112</v>
      </c>
      <c r="B6" s="39"/>
      <c r="C6" s="39"/>
      <c r="D6" s="39"/>
      <c r="E6" s="40"/>
      <c r="F6" s="37" t="s">
        <v>64</v>
      </c>
      <c r="G6" s="37"/>
      <c r="H6" s="37"/>
      <c r="I6" s="37"/>
      <c r="J6" s="13" t="s">
        <v>62</v>
      </c>
      <c r="K6" s="37" t="s">
        <v>65</v>
      </c>
      <c r="L6" s="37"/>
      <c r="M6" s="37"/>
      <c r="N6" s="37"/>
      <c r="O6" s="41" t="s">
        <v>113</v>
      </c>
      <c r="P6" s="42"/>
    </row>
    <row r="7" spans="1:17" ht="89.25">
      <c r="A7" s="12" t="s">
        <v>12</v>
      </c>
      <c r="B7" s="12" t="s">
        <v>69</v>
      </c>
      <c r="C7" s="12" t="s">
        <v>124</v>
      </c>
      <c r="D7" s="12" t="s">
        <v>125</v>
      </c>
      <c r="E7" s="32" t="s">
        <v>145</v>
      </c>
      <c r="F7" s="12" t="s">
        <v>114</v>
      </c>
      <c r="G7" s="12" t="s">
        <v>115</v>
      </c>
      <c r="H7" s="12" t="s">
        <v>116</v>
      </c>
      <c r="I7" s="12" t="s">
        <v>68</v>
      </c>
      <c r="J7" s="12" t="s">
        <v>70</v>
      </c>
      <c r="K7" s="12" t="s">
        <v>135</v>
      </c>
      <c r="L7" s="12" t="s">
        <v>136</v>
      </c>
      <c r="M7" s="12" t="s">
        <v>137</v>
      </c>
      <c r="N7" s="12" t="s">
        <v>68</v>
      </c>
      <c r="O7" s="12" t="s">
        <v>87</v>
      </c>
      <c r="P7" s="12" t="s">
        <v>90</v>
      </c>
      <c r="Q7" s="32" t="s">
        <v>149</v>
      </c>
    </row>
    <row r="8" spans="1:17">
      <c r="A8" t="str">
        <f>Interactions!A8</f>
        <v>Assembly</v>
      </c>
      <c r="B8" t="str">
        <f>Interactions!B8</f>
        <v>Assembly</v>
      </c>
      <c r="D8" t="str">
        <f>Interactions!D8</f>
        <v>Other</v>
      </c>
      <c r="E8" s="26" t="s">
        <v>7</v>
      </c>
      <c r="F8" s="30">
        <f>Interactions!F8+1</f>
        <v>0.82000000000000006</v>
      </c>
      <c r="G8" s="30">
        <f>Interactions!G8+1</f>
        <v>0.91</v>
      </c>
      <c r="H8" s="30">
        <f>(Interactions!H8*0.07)+1</f>
        <v>0.98319999999999996</v>
      </c>
      <c r="I8">
        <f>Interactions!I8</f>
        <v>-8.1887999999999996E-3</v>
      </c>
      <c r="J8" s="30">
        <f>Interactions!J8+1</f>
        <v>1.1100000000000001</v>
      </c>
      <c r="K8" s="30">
        <f>($J8+F8)-1</f>
        <v>0.93000000000000016</v>
      </c>
      <c r="L8" s="30">
        <f t="shared" ref="L8:L70" si="0">($J8+G8)-1</f>
        <v>1.02</v>
      </c>
      <c r="M8" s="30">
        <f t="shared" ref="M8:M70" si="1">($J8+H8)-1</f>
        <v>1.0931999999999999</v>
      </c>
      <c r="N8">
        <f>Interactions!N8</f>
        <v>-8.1887999999999996E-3</v>
      </c>
      <c r="O8">
        <f>Interactions!O8</f>
        <v>4000</v>
      </c>
      <c r="P8">
        <f>Interactions!P8</f>
        <v>0.9</v>
      </c>
    </row>
    <row r="9" spans="1:17">
      <c r="A9" t="str">
        <f>Interactions!A9</f>
        <v>Assembly</v>
      </c>
      <c r="B9" t="str">
        <f>Interactions!B9</f>
        <v>Church, Religious, Civic</v>
      </c>
      <c r="E9" s="14"/>
      <c r="F9" s="30">
        <f>Interactions!F9+1</f>
        <v>0.82000000000000006</v>
      </c>
      <c r="G9" s="30">
        <f>Interactions!G9+1</f>
        <v>0.91</v>
      </c>
      <c r="H9" s="30">
        <f>(Interactions!H9*0.07)+1</f>
        <v>0.98319999999999996</v>
      </c>
      <c r="I9">
        <f>Interactions!I9</f>
        <v>-8.1887999999999996E-3</v>
      </c>
      <c r="J9" s="30">
        <f>Interactions!J9+1</f>
        <v>1.1100000000000001</v>
      </c>
      <c r="K9" s="30">
        <f t="shared" ref="K9:K70" si="2">($J9+F9)-1</f>
        <v>0.93000000000000016</v>
      </c>
      <c r="L9" s="30">
        <f t="shared" si="0"/>
        <v>1.02</v>
      </c>
      <c r="M9" s="30">
        <f t="shared" si="1"/>
        <v>1.0931999999999999</v>
      </c>
      <c r="N9">
        <f>Interactions!N9</f>
        <v>-8.1887999999999996E-3</v>
      </c>
      <c r="O9">
        <f>Interactions!O9</f>
        <v>1800</v>
      </c>
      <c r="P9">
        <f>Interactions!P9</f>
        <v>0.9</v>
      </c>
    </row>
    <row r="10" spans="1:17">
      <c r="A10" t="str">
        <f>Interactions!A10</f>
        <v>Assembly</v>
      </c>
      <c r="B10" t="str">
        <f>Interactions!B10</f>
        <v>Casino</v>
      </c>
      <c r="E10" s="14"/>
      <c r="F10" s="30">
        <f>Interactions!F10+1</f>
        <v>0.58000000000000007</v>
      </c>
      <c r="G10" s="30">
        <f>Interactions!G10+1</f>
        <v>0.79</v>
      </c>
      <c r="H10" s="30">
        <f>(Interactions!H10*0.07)+1</f>
        <v>0.96079999999999999</v>
      </c>
      <c r="I10">
        <f>Interactions!I10</f>
        <v>-1.9107199999999998E-2</v>
      </c>
      <c r="J10" s="30">
        <f>Interactions!J10+1</f>
        <v>1.19</v>
      </c>
      <c r="K10" s="30">
        <f t="shared" si="2"/>
        <v>0.77</v>
      </c>
      <c r="L10" s="30">
        <f t="shared" si="0"/>
        <v>0.98</v>
      </c>
      <c r="M10" s="30">
        <f t="shared" si="1"/>
        <v>1.1507999999999998</v>
      </c>
      <c r="N10">
        <f>Interactions!N10</f>
        <v>-1.9107199999999998E-2</v>
      </c>
      <c r="O10">
        <f>Interactions!O10</f>
        <v>8760</v>
      </c>
      <c r="P10">
        <f>Interactions!P10</f>
        <v>0.9</v>
      </c>
    </row>
    <row r="11" spans="1:17">
      <c r="A11" t="str">
        <f>Interactions!A11</f>
        <v>Assembly</v>
      </c>
      <c r="B11" t="str">
        <f>Interactions!B11</f>
        <v>Expo Hall</v>
      </c>
      <c r="E11" s="5" t="s">
        <v>0</v>
      </c>
      <c r="F11" s="30">
        <f>Interactions!F11+1</f>
        <v>0.82000000000000006</v>
      </c>
      <c r="G11" s="30">
        <f>Interactions!G11+1</f>
        <v>0.91</v>
      </c>
      <c r="H11" s="30">
        <f>(Interactions!H11*0.07)+1</f>
        <v>0.98319999999999996</v>
      </c>
      <c r="I11">
        <f>Interactions!I11</f>
        <v>-8.1887999999999996E-3</v>
      </c>
      <c r="J11" s="30">
        <f>Interactions!J11+1</f>
        <v>1.1100000000000001</v>
      </c>
      <c r="K11" s="30">
        <f t="shared" si="2"/>
        <v>0.93000000000000016</v>
      </c>
      <c r="L11" s="30">
        <f t="shared" si="0"/>
        <v>1.02</v>
      </c>
      <c r="M11" s="30">
        <f t="shared" si="1"/>
        <v>1.0931999999999999</v>
      </c>
      <c r="N11">
        <f>Interactions!N11</f>
        <v>-8.1887999999999996E-3</v>
      </c>
      <c r="O11">
        <f>Interactions!O11</f>
        <v>3000</v>
      </c>
      <c r="P11">
        <f>Interactions!P11</f>
        <v>0.9</v>
      </c>
    </row>
    <row r="12" spans="1:17">
      <c r="A12" t="str">
        <f>Interactions!A12</f>
        <v>Assembly</v>
      </c>
      <c r="B12" t="str">
        <f>Interactions!B12</f>
        <v>Fair Arena</v>
      </c>
      <c r="E12" s="14"/>
      <c r="F12" s="30">
        <f>Interactions!F12+1</f>
        <v>0.58000000000000007</v>
      </c>
      <c r="G12" s="30">
        <f>Interactions!G12+1</f>
        <v>0.79</v>
      </c>
      <c r="H12" s="30">
        <f>(Interactions!H12*0.07)+1</f>
        <v>0.96079999999999999</v>
      </c>
      <c r="I12">
        <f>Interactions!I12</f>
        <v>-1.9107199999999998E-2</v>
      </c>
      <c r="J12" s="30">
        <f>Interactions!J12+1</f>
        <v>1.19</v>
      </c>
      <c r="K12" s="30">
        <f t="shared" si="2"/>
        <v>0.77</v>
      </c>
      <c r="L12" s="30">
        <f t="shared" si="0"/>
        <v>0.98</v>
      </c>
      <c r="M12" s="30">
        <f t="shared" si="1"/>
        <v>1.1507999999999998</v>
      </c>
      <c r="N12">
        <f>Interactions!N12</f>
        <v>-1.9107199999999998E-2</v>
      </c>
      <c r="O12">
        <f>Interactions!O12</f>
        <v>3000</v>
      </c>
      <c r="P12">
        <f>Interactions!P12</f>
        <v>0.9</v>
      </c>
    </row>
    <row r="13" spans="1:17">
      <c r="A13" t="str">
        <f>Interactions!A13</f>
        <v>Education</v>
      </c>
      <c r="B13" t="str">
        <f>Interactions!B13</f>
        <v>College or University</v>
      </c>
      <c r="D13" t="str">
        <f>Interactions!D13</f>
        <v>University</v>
      </c>
      <c r="E13" s="5" t="s">
        <v>83</v>
      </c>
      <c r="F13" s="30">
        <f>Interactions!F13+1</f>
        <v>0.53</v>
      </c>
      <c r="G13" s="30">
        <f>Interactions!G13+1</f>
        <v>0.76500000000000001</v>
      </c>
      <c r="H13" s="30">
        <f>(Interactions!H13*0.07)+1</f>
        <v>0.95613333333333328</v>
      </c>
      <c r="I13">
        <f>Interactions!I13</f>
        <v>-2.1381866666666666E-2</v>
      </c>
      <c r="J13" s="30">
        <f>Interactions!J13+1</f>
        <v>1.19</v>
      </c>
      <c r="K13" s="30">
        <f t="shared" si="2"/>
        <v>0.72</v>
      </c>
      <c r="L13" s="30">
        <f t="shared" si="0"/>
        <v>0.95500000000000007</v>
      </c>
      <c r="M13" s="30">
        <f t="shared" si="1"/>
        <v>1.1461333333333332</v>
      </c>
      <c r="N13">
        <f>Interactions!N13</f>
        <v>-2.1381866666666666E-2</v>
      </c>
      <c r="O13">
        <f>Interactions!O13</f>
        <v>3000</v>
      </c>
      <c r="P13">
        <f>Interactions!P13</f>
        <v>0.9</v>
      </c>
    </row>
    <row r="14" spans="1:17">
      <c r="A14" t="str">
        <f>Interactions!A14</f>
        <v>Education</v>
      </c>
      <c r="B14" t="str">
        <f>Interactions!B14</f>
        <v>Daycare / Preschool</v>
      </c>
      <c r="E14" s="14"/>
      <c r="F14" s="30">
        <f>Interactions!F14+1</f>
        <v>0.27</v>
      </c>
      <c r="G14" s="30">
        <f>Interactions!G14+1</f>
        <v>0.63500000000000001</v>
      </c>
      <c r="H14" s="30">
        <f>(Interactions!H14*0.07)+1</f>
        <v>0.93186666666666662</v>
      </c>
      <c r="I14">
        <f>Interactions!I14</f>
        <v>-3.3210133333333336E-2</v>
      </c>
      <c r="J14" s="30">
        <f>Interactions!J14+1</f>
        <v>1.05</v>
      </c>
      <c r="K14" s="30">
        <f t="shared" si="2"/>
        <v>0.32000000000000006</v>
      </c>
      <c r="L14" s="30">
        <f t="shared" si="0"/>
        <v>0.68500000000000005</v>
      </c>
      <c r="M14" s="30">
        <f t="shared" si="1"/>
        <v>0.98186666666666667</v>
      </c>
      <c r="N14">
        <f>Interactions!N14</f>
        <v>-3.3210133333333336E-2</v>
      </c>
      <c r="O14">
        <f>Interactions!O14</f>
        <v>2800</v>
      </c>
      <c r="P14">
        <f>Interactions!P14</f>
        <v>0.9</v>
      </c>
    </row>
    <row r="15" spans="1:17">
      <c r="A15" t="str">
        <f>Interactions!A15</f>
        <v>Education</v>
      </c>
      <c r="B15" t="str">
        <f>Interactions!B15</f>
        <v>Elementary School</v>
      </c>
      <c r="C15" t="str">
        <f>Interactions!C15</f>
        <v>School</v>
      </c>
      <c r="E15" s="36" t="s">
        <v>148</v>
      </c>
      <c r="F15" s="30">
        <f>Interactions!F15+1</f>
        <v>0.52</v>
      </c>
      <c r="G15" s="30">
        <f>Interactions!G15+1</f>
        <v>0.76</v>
      </c>
      <c r="H15" s="30">
        <f>(Interactions!H15*0.07)+1</f>
        <v>0.95520000000000005</v>
      </c>
      <c r="I15">
        <f>Interactions!I15</f>
        <v>-2.18368E-2</v>
      </c>
      <c r="J15" s="30">
        <f>Interactions!J15+1</f>
        <v>1.1000000000000001</v>
      </c>
      <c r="K15" s="30">
        <f t="shared" si="2"/>
        <v>0.62000000000000011</v>
      </c>
      <c r="L15" s="30">
        <f t="shared" si="0"/>
        <v>0.8600000000000001</v>
      </c>
      <c r="M15" s="30">
        <f t="shared" si="1"/>
        <v>1.0552000000000001</v>
      </c>
      <c r="N15">
        <f>Interactions!N15</f>
        <v>-2.18368E-2</v>
      </c>
      <c r="O15">
        <f>Interactions!O15</f>
        <v>2400</v>
      </c>
      <c r="P15">
        <f>Interactions!P15</f>
        <v>0.9</v>
      </c>
    </row>
    <row r="16" spans="1:17">
      <c r="A16" t="str">
        <f>Interactions!A16</f>
        <v>Education</v>
      </c>
      <c r="B16" t="str">
        <f>Interactions!B16</f>
        <v>Middle School</v>
      </c>
      <c r="D16" t="str">
        <f>Interactions!D16</f>
        <v>K-12</v>
      </c>
      <c r="E16" s="14"/>
      <c r="F16" s="30">
        <f>Interactions!F16+1</f>
        <v>0.52</v>
      </c>
      <c r="G16" s="30">
        <f>Interactions!G16+1</f>
        <v>0.76</v>
      </c>
      <c r="H16" s="30">
        <f>(Interactions!H16*0.07)+1</f>
        <v>0.95520000000000005</v>
      </c>
      <c r="I16">
        <f>Interactions!I16</f>
        <v>-2.18368E-2</v>
      </c>
      <c r="J16" s="30">
        <f>Interactions!J16+1</f>
        <v>1.1000000000000001</v>
      </c>
      <c r="K16" s="30">
        <f t="shared" si="2"/>
        <v>0.62000000000000011</v>
      </c>
      <c r="L16" s="30">
        <f t="shared" si="0"/>
        <v>0.8600000000000001</v>
      </c>
      <c r="M16" s="30">
        <f t="shared" si="1"/>
        <v>1.0552000000000001</v>
      </c>
      <c r="N16">
        <f>Interactions!N16</f>
        <v>-2.18368E-2</v>
      </c>
      <c r="O16">
        <f>Interactions!O16</f>
        <v>2400</v>
      </c>
      <c r="P16">
        <f>Interactions!P16</f>
        <v>0.9</v>
      </c>
    </row>
    <row r="17" spans="1:16">
      <c r="A17" t="str">
        <f>Interactions!A17</f>
        <v>Education</v>
      </c>
      <c r="B17" t="str">
        <f>Interactions!B17</f>
        <v>High School</v>
      </c>
      <c r="E17" s="14"/>
      <c r="F17" s="30">
        <f>Interactions!F17+1</f>
        <v>0.52</v>
      </c>
      <c r="G17" s="30">
        <f>Interactions!G17+1</f>
        <v>0.76</v>
      </c>
      <c r="H17" s="30">
        <f>(Interactions!H17*0.07)+1</f>
        <v>0.95520000000000005</v>
      </c>
      <c r="I17">
        <f>Interactions!I17</f>
        <v>-2.18368E-2</v>
      </c>
      <c r="J17" s="30">
        <f>Interactions!J17+1</f>
        <v>1.1200000000000001</v>
      </c>
      <c r="K17" s="30">
        <f t="shared" si="2"/>
        <v>0.64000000000000012</v>
      </c>
      <c r="L17" s="30">
        <f t="shared" si="0"/>
        <v>0.88000000000000012</v>
      </c>
      <c r="M17" s="30">
        <f t="shared" si="1"/>
        <v>1.0752000000000002</v>
      </c>
      <c r="N17">
        <f>Interactions!N17</f>
        <v>-2.18368E-2</v>
      </c>
      <c r="O17">
        <f>Interactions!O17</f>
        <v>2400</v>
      </c>
      <c r="P17">
        <f>Interactions!P17</f>
        <v>0.9</v>
      </c>
    </row>
    <row r="18" spans="1:16">
      <c r="A18" t="str">
        <f>Interactions!A18</f>
        <v>Education</v>
      </c>
      <c r="B18" t="str">
        <f>Interactions!B18</f>
        <v>University Dormitory</v>
      </c>
      <c r="E18" s="14"/>
      <c r="F18" s="30">
        <f>Interactions!F18+1</f>
        <v>0.6</v>
      </c>
      <c r="G18" s="30">
        <f>Interactions!G18+1</f>
        <v>0.8</v>
      </c>
      <c r="H18" s="30">
        <f>(Interactions!H18*0.07)+1</f>
        <v>0.96266666666666667</v>
      </c>
      <c r="I18">
        <f>Interactions!I18</f>
        <v>-1.8197333333333333E-2</v>
      </c>
      <c r="J18" s="30">
        <f>Interactions!J18+1</f>
        <v>1.1000000000000001</v>
      </c>
      <c r="K18" s="30">
        <f t="shared" si="2"/>
        <v>0.70000000000000018</v>
      </c>
      <c r="L18" s="30">
        <f t="shared" si="0"/>
        <v>0.90000000000000013</v>
      </c>
      <c r="M18" s="30">
        <f t="shared" si="1"/>
        <v>1.0626666666666669</v>
      </c>
      <c r="N18">
        <f>Interactions!N18</f>
        <v>-1.8197333333333333E-2</v>
      </c>
      <c r="O18">
        <f>Interactions!O18</f>
        <v>3600</v>
      </c>
      <c r="P18">
        <f>Interactions!P18</f>
        <v>0.9</v>
      </c>
    </row>
    <row r="19" spans="1:16">
      <c r="A19" t="str">
        <f>Interactions!A19</f>
        <v>Education</v>
      </c>
      <c r="B19" t="str">
        <f>Interactions!B19</f>
        <v>Laboratory, Research</v>
      </c>
      <c r="E19" s="14"/>
      <c r="F19" s="30">
        <f>Interactions!F19+1</f>
        <v>0.28000000000000003</v>
      </c>
      <c r="G19" s="30">
        <f>Interactions!G19+1</f>
        <v>0.64</v>
      </c>
      <c r="H19" s="30">
        <f>(Interactions!H19*0.07)+1</f>
        <v>0.93279999999999996</v>
      </c>
      <c r="I19">
        <f>Interactions!I19</f>
        <v>-3.2755199999999998E-2</v>
      </c>
      <c r="J19" s="30">
        <f>Interactions!J19+1</f>
        <v>1.01</v>
      </c>
      <c r="K19" s="30">
        <f t="shared" si="2"/>
        <v>0.29000000000000004</v>
      </c>
      <c r="L19" s="30">
        <f t="shared" si="0"/>
        <v>0.64999999999999991</v>
      </c>
      <c r="M19" s="30">
        <f t="shared" si="1"/>
        <v>0.94280000000000008</v>
      </c>
      <c r="N19">
        <f>Interactions!N19</f>
        <v>-3.2755199999999998E-2</v>
      </c>
      <c r="O19">
        <f>Interactions!O19</f>
        <v>5800</v>
      </c>
      <c r="P19">
        <f>Interactions!P19</f>
        <v>0.9</v>
      </c>
    </row>
    <row r="20" spans="1:16">
      <c r="A20" t="str">
        <f>Interactions!A20</f>
        <v>Grocery</v>
      </c>
      <c r="B20" t="str">
        <f>Interactions!B20</f>
        <v>Grocery or Food Retail</v>
      </c>
      <c r="C20" t="str">
        <f>Interactions!C20</f>
        <v>Grocery</v>
      </c>
      <c r="D20" t="str">
        <f>Interactions!D20</f>
        <v>Supermarket</v>
      </c>
      <c r="E20" s="16" t="s">
        <v>84</v>
      </c>
      <c r="F20" s="30">
        <f>Interactions!F20+1</f>
        <v>0.78</v>
      </c>
      <c r="G20" s="30">
        <f>Interactions!G20+1</f>
        <v>0.89</v>
      </c>
      <c r="H20" s="30">
        <f>(Interactions!H20*0.07)+1</f>
        <v>0.97946666666666671</v>
      </c>
      <c r="I20">
        <f>Interactions!I20</f>
        <v>-1.0008533333333333E-2</v>
      </c>
      <c r="J20" s="30">
        <f>Interactions!J20+1</f>
        <v>1.08</v>
      </c>
      <c r="K20" s="30">
        <f t="shared" si="2"/>
        <v>0.8600000000000001</v>
      </c>
      <c r="L20" s="30">
        <f t="shared" si="0"/>
        <v>0.9700000000000002</v>
      </c>
      <c r="M20" s="30">
        <f t="shared" si="1"/>
        <v>1.0594666666666668</v>
      </c>
      <c r="N20">
        <f>Interactions!N20</f>
        <v>-1.0008533333333333E-2</v>
      </c>
      <c r="O20">
        <f>Interactions!O20</f>
        <v>6500</v>
      </c>
      <c r="P20">
        <f>Interactions!P20</f>
        <v>0.9</v>
      </c>
    </row>
    <row r="21" spans="1:16">
      <c r="A21" t="str">
        <f>Interactions!A21</f>
        <v>Grocery</v>
      </c>
      <c r="B21" t="str">
        <f>Interactions!B21</f>
        <v>Convenience Retail Sales</v>
      </c>
      <c r="D21" t="str">
        <f>Interactions!D21</f>
        <v>MIniMart</v>
      </c>
      <c r="E21" s="35" t="s">
        <v>146</v>
      </c>
      <c r="F21" s="30">
        <f>Interactions!F21+1</f>
        <v>0.61</v>
      </c>
      <c r="G21" s="30">
        <f>Interactions!G21+1</f>
        <v>0.80499999999999994</v>
      </c>
      <c r="H21" s="30">
        <f>(Interactions!H21*0.07)+1</f>
        <v>0.96360000000000001</v>
      </c>
      <c r="I21">
        <f>Interactions!I21</f>
        <v>-1.7742399999999998E-2</v>
      </c>
      <c r="J21" s="30">
        <f>Interactions!J21+1</f>
        <v>1.1400000000000001</v>
      </c>
      <c r="K21" s="30">
        <f t="shared" si="2"/>
        <v>0.75</v>
      </c>
      <c r="L21" s="30">
        <f t="shared" si="0"/>
        <v>0.94500000000000006</v>
      </c>
      <c r="M21" s="30">
        <f t="shared" si="1"/>
        <v>1.1036000000000001</v>
      </c>
      <c r="N21">
        <f>Interactions!N21</f>
        <v>-1.7742399999999998E-2</v>
      </c>
      <c r="O21">
        <f>Interactions!O21</f>
        <v>6500</v>
      </c>
      <c r="P21">
        <f>Interactions!P21</f>
        <v>0.9</v>
      </c>
    </row>
    <row r="22" spans="1:16">
      <c r="A22" t="str">
        <f>Interactions!A22</f>
        <v>Health</v>
      </c>
      <c r="B22" t="str">
        <f>Interactions!B22</f>
        <v>Birthing Center</v>
      </c>
      <c r="E22" s="14"/>
      <c r="F22" s="30">
        <f>Interactions!F22+1</f>
        <v>0.28000000000000003</v>
      </c>
      <c r="G22" s="30">
        <f>Interactions!G22+1</f>
        <v>0.64</v>
      </c>
      <c r="H22" s="30">
        <f>(Interactions!H22*0.07)+1</f>
        <v>0.93279999999999996</v>
      </c>
      <c r="I22">
        <f>Interactions!I22</f>
        <v>-3.2755199999999998E-2</v>
      </c>
      <c r="J22" s="30">
        <f>Interactions!J22+1</f>
        <v>1.01</v>
      </c>
      <c r="K22" s="30">
        <f t="shared" si="2"/>
        <v>0.29000000000000004</v>
      </c>
      <c r="L22" s="30">
        <f t="shared" si="0"/>
        <v>0.64999999999999991</v>
      </c>
      <c r="M22" s="30">
        <f t="shared" si="1"/>
        <v>0.94280000000000008</v>
      </c>
      <c r="N22">
        <f>Interactions!N22</f>
        <v>-3.2755199999999998E-2</v>
      </c>
      <c r="O22">
        <f>Interactions!O22</f>
        <v>5800</v>
      </c>
      <c r="P22">
        <f>Interactions!P22</f>
        <v>0.9</v>
      </c>
    </row>
    <row r="23" spans="1:16">
      <c r="A23" t="str">
        <f>Interactions!A23</f>
        <v>Health</v>
      </c>
      <c r="B23" t="str">
        <f>Interactions!B23</f>
        <v>Hospital</v>
      </c>
      <c r="C23" t="str">
        <f>Interactions!C23</f>
        <v>Health</v>
      </c>
      <c r="D23" t="str">
        <f>Interactions!D23</f>
        <v>Hospital</v>
      </c>
      <c r="E23" s="17" t="s">
        <v>26</v>
      </c>
      <c r="F23" s="30">
        <f>Interactions!F23+1</f>
        <v>0.28000000000000003</v>
      </c>
      <c r="G23" s="30">
        <f>Interactions!G23+1</f>
        <v>0.64</v>
      </c>
      <c r="H23" s="30">
        <f>(Interactions!H23*0.07)+1</f>
        <v>0.93279999999999996</v>
      </c>
      <c r="I23">
        <f>Interactions!I23</f>
        <v>-3.2755199999999998E-2</v>
      </c>
      <c r="J23" s="30">
        <f>Interactions!J23+1</f>
        <v>1.01</v>
      </c>
      <c r="K23" s="30">
        <f t="shared" si="2"/>
        <v>0.29000000000000004</v>
      </c>
      <c r="L23" s="30">
        <f t="shared" si="0"/>
        <v>0.64999999999999991</v>
      </c>
      <c r="M23" s="30">
        <f t="shared" si="1"/>
        <v>0.94280000000000008</v>
      </c>
      <c r="N23">
        <f>Interactions!N23</f>
        <v>-3.2755199999999998E-2</v>
      </c>
      <c r="O23">
        <f>Interactions!O23</f>
        <v>5900</v>
      </c>
      <c r="P23">
        <f>Interactions!P23</f>
        <v>0.9</v>
      </c>
    </row>
    <row r="24" spans="1:16">
      <c r="A24" t="str">
        <f>Interactions!A24</f>
        <v>Health</v>
      </c>
      <c r="B24" t="str">
        <f>Interactions!B24</f>
        <v>Nursing Home</v>
      </c>
      <c r="E24" s="35" t="s">
        <v>147</v>
      </c>
      <c r="F24" s="30">
        <f>Interactions!F24+1</f>
        <v>0.6</v>
      </c>
      <c r="G24" s="30">
        <f>Interactions!G24+1</f>
        <v>0.8</v>
      </c>
      <c r="H24" s="30">
        <f>(Interactions!H24*0.07)+1</f>
        <v>0.96266666666666667</v>
      </c>
      <c r="I24">
        <f>Interactions!I24</f>
        <v>-1.8197333333333333E-2</v>
      </c>
      <c r="J24" s="30">
        <f>Interactions!J24+1</f>
        <v>1.1000000000000001</v>
      </c>
      <c r="K24" s="30">
        <f t="shared" si="2"/>
        <v>0.70000000000000018</v>
      </c>
      <c r="L24" s="30">
        <f t="shared" si="0"/>
        <v>0.90000000000000013</v>
      </c>
      <c r="M24" s="30">
        <f t="shared" si="1"/>
        <v>1.0626666666666669</v>
      </c>
      <c r="N24">
        <f>Interactions!N24</f>
        <v>-1.8197333333333333E-2</v>
      </c>
      <c r="O24">
        <f>Interactions!O24</f>
        <v>4400</v>
      </c>
      <c r="P24">
        <f>Interactions!P24</f>
        <v>0.9</v>
      </c>
    </row>
    <row r="25" spans="1:16">
      <c r="A25" t="str">
        <f>Interactions!A25</f>
        <v>Health</v>
      </c>
      <c r="B25" t="str">
        <f>Interactions!B25</f>
        <v>Medical Office</v>
      </c>
      <c r="E25" s="16" t="s">
        <v>82</v>
      </c>
      <c r="F25" s="30">
        <f>Interactions!F25+1</f>
        <v>0.82000000000000006</v>
      </c>
      <c r="G25" s="30">
        <f>Interactions!G25+1</f>
        <v>0.91</v>
      </c>
      <c r="H25" s="30">
        <f>(Interactions!H25*0.07)+1</f>
        <v>0.98319999999999996</v>
      </c>
      <c r="I25">
        <f>Interactions!I25</f>
        <v>-8.1887999999999996E-3</v>
      </c>
      <c r="J25" s="30">
        <f>Interactions!J25+1</f>
        <v>1.1100000000000001</v>
      </c>
      <c r="K25" s="30">
        <f t="shared" si="2"/>
        <v>0.93000000000000016</v>
      </c>
      <c r="L25" s="30">
        <f t="shared" si="0"/>
        <v>1.02</v>
      </c>
      <c r="M25" s="30">
        <f t="shared" si="1"/>
        <v>1.0931999999999999</v>
      </c>
      <c r="N25">
        <f>Interactions!N25</f>
        <v>-8.1887999999999996E-3</v>
      </c>
      <c r="O25">
        <f>Interactions!O25</f>
        <v>3600</v>
      </c>
      <c r="P25">
        <f>Interactions!P25</f>
        <v>0.9</v>
      </c>
    </row>
    <row r="26" spans="1:16">
      <c r="A26" t="str">
        <f>Interactions!A26</f>
        <v>Health</v>
      </c>
      <c r="B26" t="str">
        <f>Interactions!B26</f>
        <v>Other Medical</v>
      </c>
      <c r="D26" t="str">
        <f>Interactions!D26</f>
        <v>Other Health</v>
      </c>
      <c r="E26" s="5" t="s">
        <v>138</v>
      </c>
      <c r="F26" s="30">
        <f>Interactions!F26+1</f>
        <v>0.82000000000000006</v>
      </c>
      <c r="G26" s="30">
        <f>Interactions!G26+1</f>
        <v>0.91</v>
      </c>
      <c r="H26" s="30">
        <f>(Interactions!H26*0.07)+1</f>
        <v>0.98319999999999996</v>
      </c>
      <c r="I26">
        <f>Interactions!I26</f>
        <v>-8.1887999999999996E-3</v>
      </c>
      <c r="J26" s="30">
        <f>Interactions!J26+1</f>
        <v>1.1100000000000001</v>
      </c>
      <c r="K26" s="30">
        <f t="shared" si="2"/>
        <v>0.93000000000000016</v>
      </c>
      <c r="L26" s="30">
        <f t="shared" si="0"/>
        <v>1.02</v>
      </c>
      <c r="M26" s="30">
        <f t="shared" si="1"/>
        <v>1.0931999999999999</v>
      </c>
      <c r="N26">
        <f>Interactions!N26</f>
        <v>-8.1887999999999996E-3</v>
      </c>
      <c r="O26">
        <f>Interactions!O26</f>
        <v>3600</v>
      </c>
      <c r="P26">
        <f>Interactions!P26</f>
        <v>0.9</v>
      </c>
    </row>
    <row r="27" spans="1:16">
      <c r="A27" t="str">
        <f>Interactions!A27</f>
        <v>Health</v>
      </c>
      <c r="B27" t="str">
        <f>Interactions!B27</f>
        <v>Outpatient Care</v>
      </c>
      <c r="E27" s="14"/>
      <c r="F27" s="30">
        <f>Interactions!F27+1</f>
        <v>0.82000000000000006</v>
      </c>
      <c r="G27" s="30">
        <f>Interactions!G27+1</f>
        <v>0.91</v>
      </c>
      <c r="H27" s="30">
        <f>(Interactions!H27*0.07)+1</f>
        <v>0.98319999999999996</v>
      </c>
      <c r="I27">
        <f>Interactions!I27</f>
        <v>-8.1887999999999996E-3</v>
      </c>
      <c r="J27" s="30">
        <f>Interactions!J27+1</f>
        <v>1.1100000000000001</v>
      </c>
      <c r="K27" s="30">
        <f t="shared" si="2"/>
        <v>0.93000000000000016</v>
      </c>
      <c r="L27" s="30">
        <f t="shared" si="0"/>
        <v>1.02</v>
      </c>
      <c r="M27" s="30">
        <f t="shared" si="1"/>
        <v>1.0931999999999999</v>
      </c>
      <c r="N27">
        <f>Interactions!N27</f>
        <v>-8.1887999999999996E-3</v>
      </c>
      <c r="O27">
        <f>Interactions!O27</f>
        <v>3400</v>
      </c>
      <c r="P27">
        <f>Interactions!P27</f>
        <v>0.9</v>
      </c>
    </row>
    <row r="28" spans="1:16">
      <c r="A28" t="str">
        <f>Interactions!A28</f>
        <v>Health</v>
      </c>
      <c r="B28" t="str">
        <f>Interactions!B28</f>
        <v>Medical Laboratory</v>
      </c>
      <c r="E28" s="14"/>
      <c r="F28" s="30">
        <f>Interactions!F28+1</f>
        <v>0.28000000000000003</v>
      </c>
      <c r="G28" s="30">
        <f>Interactions!G28+1</f>
        <v>0.64</v>
      </c>
      <c r="H28" s="30">
        <f>(Interactions!H28*0.07)+1</f>
        <v>0.93279999999999996</v>
      </c>
      <c r="I28">
        <f>Interactions!I28</f>
        <v>-3.2755199999999998E-2</v>
      </c>
      <c r="J28" s="30">
        <f>Interactions!J28+1</f>
        <v>1.01</v>
      </c>
      <c r="K28" s="30">
        <f t="shared" si="2"/>
        <v>0.29000000000000004</v>
      </c>
      <c r="L28" s="30">
        <f t="shared" si="0"/>
        <v>0.64999999999999991</v>
      </c>
      <c r="M28" s="30">
        <f t="shared" si="1"/>
        <v>0.94280000000000008</v>
      </c>
      <c r="N28">
        <f>Interactions!N28</f>
        <v>-3.2755199999999998E-2</v>
      </c>
      <c r="O28">
        <f>Interactions!O28</f>
        <v>5800</v>
      </c>
      <c r="P28">
        <f>Interactions!P28</f>
        <v>0.9</v>
      </c>
    </row>
    <row r="29" spans="1:16">
      <c r="A29" t="str">
        <f>Interactions!A29</f>
        <v>Health</v>
      </c>
      <c r="B29" t="str">
        <f>Interactions!B29</f>
        <v>Retirement Center</v>
      </c>
      <c r="E29" s="29"/>
      <c r="F29" s="30">
        <f>Interactions!F29+1</f>
        <v>0.6</v>
      </c>
      <c r="G29" s="30">
        <f>Interactions!G29+1</f>
        <v>0.8</v>
      </c>
      <c r="H29" s="30">
        <f>(Interactions!H29*0.07)+1</f>
        <v>0.96266666666666667</v>
      </c>
      <c r="I29">
        <f>Interactions!I29</f>
        <v>-1.8197333333333333E-2</v>
      </c>
      <c r="J29" s="30">
        <f>Interactions!J29+1</f>
        <v>1.1000000000000001</v>
      </c>
      <c r="K29" s="30">
        <f t="shared" si="2"/>
        <v>0.70000000000000018</v>
      </c>
      <c r="L29" s="30">
        <f t="shared" si="0"/>
        <v>0.90000000000000013</v>
      </c>
      <c r="M29" s="30">
        <f t="shared" si="1"/>
        <v>1.0626666666666669</v>
      </c>
      <c r="N29">
        <f>Interactions!N29</f>
        <v>-1.8197333333333333E-2</v>
      </c>
      <c r="O29">
        <f>Interactions!O29</f>
        <v>3600</v>
      </c>
      <c r="P29">
        <f>Interactions!P29</f>
        <v>0.9</v>
      </c>
    </row>
    <row r="30" spans="1:16">
      <c r="A30" t="str">
        <f>Interactions!A30</f>
        <v>Institution</v>
      </c>
      <c r="B30" t="str">
        <f>Interactions!B30</f>
        <v>Jail Facility</v>
      </c>
      <c r="E30" s="14"/>
      <c r="F30" s="30">
        <f>Interactions!F30+1</f>
        <v>0.6</v>
      </c>
      <c r="G30" s="30">
        <f>Interactions!G30+1</f>
        <v>0.8</v>
      </c>
      <c r="H30" s="30">
        <f>(Interactions!H30*0.07)+1</f>
        <v>0.96266666666666667</v>
      </c>
      <c r="I30">
        <f>Interactions!I30</f>
        <v>-1.8197333333333333E-2</v>
      </c>
      <c r="J30" s="30">
        <f>Interactions!J30+1</f>
        <v>1.1000000000000001</v>
      </c>
      <c r="K30" s="30">
        <f t="shared" si="2"/>
        <v>0.70000000000000018</v>
      </c>
      <c r="L30" s="30">
        <f t="shared" si="0"/>
        <v>0.90000000000000013</v>
      </c>
      <c r="M30" s="30">
        <f t="shared" si="1"/>
        <v>1.0626666666666669</v>
      </c>
      <c r="N30">
        <f>Interactions!N30</f>
        <v>-1.8197333333333333E-2</v>
      </c>
      <c r="O30">
        <f>Interactions!O30</f>
        <v>5800</v>
      </c>
      <c r="P30">
        <f>Interactions!P30</f>
        <v>0.9</v>
      </c>
    </row>
    <row r="31" spans="1:16">
      <c r="A31" t="str">
        <f>Interactions!A31</f>
        <v>Institution</v>
      </c>
      <c r="B31" t="str">
        <f>Interactions!B31</f>
        <v>Police Station</v>
      </c>
      <c r="E31" s="14"/>
      <c r="F31" s="30">
        <f>Interactions!F31+1</f>
        <v>0.61</v>
      </c>
      <c r="G31" s="30">
        <f>Interactions!G31+1</f>
        <v>0.80499999999999994</v>
      </c>
      <c r="H31" s="30">
        <f>(Interactions!H31*0.07)+1</f>
        <v>0.96360000000000001</v>
      </c>
      <c r="I31">
        <f>Interactions!I31</f>
        <v>-1.7742399999999998E-2</v>
      </c>
      <c r="J31" s="30">
        <f>Interactions!J31+1</f>
        <v>1.1400000000000001</v>
      </c>
      <c r="K31" s="30">
        <f t="shared" si="2"/>
        <v>0.75</v>
      </c>
      <c r="L31" s="30">
        <f t="shared" si="0"/>
        <v>0.94500000000000006</v>
      </c>
      <c r="M31" s="30">
        <f t="shared" si="1"/>
        <v>1.1036000000000001</v>
      </c>
      <c r="N31">
        <f>Interactions!N31</f>
        <v>-1.7742399999999998E-2</v>
      </c>
      <c r="O31">
        <f>Interactions!O31</f>
        <v>5800</v>
      </c>
      <c r="P31">
        <f>Interactions!P31</f>
        <v>0.9</v>
      </c>
    </row>
    <row r="32" spans="1:16">
      <c r="A32" t="str">
        <f>Interactions!A32</f>
        <v>Institution</v>
      </c>
      <c r="B32" t="str">
        <f>Interactions!B32</f>
        <v>Juvenile Corrections</v>
      </c>
      <c r="E32" s="14"/>
      <c r="F32" s="30">
        <f>Interactions!F32+1</f>
        <v>0.6</v>
      </c>
      <c r="G32" s="30">
        <f>Interactions!G32+1</f>
        <v>0.8</v>
      </c>
      <c r="H32" s="30">
        <f>(Interactions!H32*0.07)+1</f>
        <v>0.96266666666666667</v>
      </c>
      <c r="I32">
        <f>Interactions!I32</f>
        <v>-1.8197333333333333E-2</v>
      </c>
      <c r="J32" s="30">
        <f>Interactions!J32+1</f>
        <v>1.1000000000000001</v>
      </c>
      <c r="K32" s="30">
        <f t="shared" si="2"/>
        <v>0.70000000000000018</v>
      </c>
      <c r="L32" s="30">
        <f t="shared" si="0"/>
        <v>0.90000000000000013</v>
      </c>
      <c r="M32" s="30">
        <f t="shared" si="1"/>
        <v>1.0626666666666669</v>
      </c>
      <c r="N32">
        <f>Interactions!N32</f>
        <v>-1.8197333333333333E-2</v>
      </c>
      <c r="O32">
        <f>Interactions!O32</f>
        <v>5800</v>
      </c>
      <c r="P32">
        <f>Interactions!P32</f>
        <v>0.9</v>
      </c>
    </row>
    <row r="33" spans="1:16">
      <c r="A33" t="str">
        <f>Interactions!A33</f>
        <v>Institution</v>
      </c>
      <c r="B33" t="str">
        <f>Interactions!B33</f>
        <v>Fire Station</v>
      </c>
      <c r="E33" s="14"/>
      <c r="F33" s="30">
        <f>Interactions!F33+1</f>
        <v>0.6</v>
      </c>
      <c r="G33" s="30">
        <f>Interactions!G33+1</f>
        <v>0.8</v>
      </c>
      <c r="H33" s="30">
        <f>(Interactions!H33*0.07)+1</f>
        <v>0.96266666666666667</v>
      </c>
      <c r="I33">
        <f>Interactions!I33</f>
        <v>-1.8197333333333333E-2</v>
      </c>
      <c r="J33" s="30">
        <f>Interactions!J33+1</f>
        <v>1.1000000000000001</v>
      </c>
      <c r="K33" s="30">
        <f t="shared" si="2"/>
        <v>0.70000000000000018</v>
      </c>
      <c r="L33" s="30">
        <f t="shared" si="0"/>
        <v>0.90000000000000013</v>
      </c>
      <c r="M33" s="30">
        <f t="shared" si="1"/>
        <v>1.0626666666666669</v>
      </c>
      <c r="N33">
        <f>Interactions!N33</f>
        <v>-1.8197333333333333E-2</v>
      </c>
      <c r="O33">
        <f>Interactions!O33</f>
        <v>5800</v>
      </c>
      <c r="P33">
        <f>Interactions!P33</f>
        <v>0.9</v>
      </c>
    </row>
    <row r="34" spans="1:16">
      <c r="A34" t="str">
        <f>Interactions!A34</f>
        <v>Lodging</v>
      </c>
      <c r="B34" t="str">
        <f>Interactions!B34</f>
        <v>Hotel</v>
      </c>
      <c r="E34" s="14"/>
      <c r="F34" s="30">
        <f>Interactions!F34+1</f>
        <v>0.6</v>
      </c>
      <c r="G34" s="30">
        <f>Interactions!G34+1</f>
        <v>0.8</v>
      </c>
      <c r="H34" s="30">
        <f>(Interactions!H34*0.07)+1</f>
        <v>0.96266666666666667</v>
      </c>
      <c r="I34">
        <f>Interactions!I34</f>
        <v>-1.8197333333333333E-2</v>
      </c>
      <c r="J34" s="30">
        <f>Interactions!J34+1</f>
        <v>1.1000000000000001</v>
      </c>
      <c r="K34" s="30">
        <f t="shared" si="2"/>
        <v>0.70000000000000018</v>
      </c>
      <c r="L34" s="30">
        <f t="shared" si="0"/>
        <v>0.90000000000000013</v>
      </c>
      <c r="M34" s="30">
        <f t="shared" si="1"/>
        <v>1.0626666666666669</v>
      </c>
      <c r="N34">
        <f>Interactions!N34</f>
        <v>-1.8197333333333333E-2</v>
      </c>
      <c r="O34">
        <f>Interactions!O34</f>
        <v>3600</v>
      </c>
      <c r="P34">
        <f>Interactions!P34</f>
        <v>0.9</v>
      </c>
    </row>
    <row r="35" spans="1:16">
      <c r="A35" t="str">
        <f>Interactions!A35</f>
        <v>Lodging</v>
      </c>
      <c r="B35" t="str">
        <f>Interactions!B35</f>
        <v>Retirement/Assisted</v>
      </c>
      <c r="E35" s="14"/>
      <c r="F35" s="30">
        <f>Interactions!F35+1</f>
        <v>0.6</v>
      </c>
      <c r="G35" s="30">
        <f>Interactions!G35+1</f>
        <v>0.8</v>
      </c>
      <c r="H35" s="30">
        <f>(Interactions!H35*0.07)+1</f>
        <v>0.96266666666666667</v>
      </c>
      <c r="I35">
        <f>Interactions!I35</f>
        <v>-1.8197333333333333E-2</v>
      </c>
      <c r="J35" s="30">
        <f>Interactions!J35+1</f>
        <v>1.1000000000000001</v>
      </c>
      <c r="K35" s="30">
        <f t="shared" si="2"/>
        <v>0.70000000000000018</v>
      </c>
      <c r="L35" s="30">
        <f t="shared" si="0"/>
        <v>0.90000000000000013</v>
      </c>
      <c r="M35" s="30">
        <f t="shared" si="1"/>
        <v>1.0626666666666669</v>
      </c>
      <c r="N35">
        <f>Interactions!N35</f>
        <v>-1.8197333333333333E-2</v>
      </c>
      <c r="O35">
        <f>Interactions!O35</f>
        <v>3600</v>
      </c>
      <c r="P35">
        <f>Interactions!P35</f>
        <v>0.9</v>
      </c>
    </row>
    <row r="36" spans="1:16">
      <c r="A36" t="str">
        <f>Interactions!A36</f>
        <v>Lodging</v>
      </c>
      <c r="B36" t="str">
        <f>Interactions!B36</f>
        <v>Motel</v>
      </c>
      <c r="C36" t="str">
        <f>Interactions!C36</f>
        <v>Hospitality</v>
      </c>
      <c r="D36" t="str">
        <f>Interactions!D36</f>
        <v>Lodging</v>
      </c>
      <c r="E36" s="17" t="s">
        <v>5</v>
      </c>
      <c r="F36" s="30">
        <f>Interactions!F36+1</f>
        <v>0.6</v>
      </c>
      <c r="G36" s="30">
        <f>Interactions!G36+1</f>
        <v>0.8</v>
      </c>
      <c r="H36" s="30">
        <f>(Interactions!H36*0.07)+1</f>
        <v>0.96266666666666667</v>
      </c>
      <c r="I36">
        <f>Interactions!I36</f>
        <v>-1.8197333333333333E-2</v>
      </c>
      <c r="J36" s="30">
        <f>Interactions!J36+1</f>
        <v>1.1000000000000001</v>
      </c>
      <c r="K36" s="30">
        <f t="shared" si="2"/>
        <v>0.70000000000000018</v>
      </c>
      <c r="L36" s="30">
        <f t="shared" si="0"/>
        <v>0.90000000000000013</v>
      </c>
      <c r="M36" s="30">
        <f t="shared" si="1"/>
        <v>1.0626666666666669</v>
      </c>
      <c r="N36">
        <f>Interactions!N36</f>
        <v>-1.8197333333333333E-2</v>
      </c>
      <c r="O36">
        <f>Interactions!O36</f>
        <v>3600</v>
      </c>
      <c r="P36">
        <f>Interactions!P36</f>
        <v>0.9</v>
      </c>
    </row>
    <row r="37" spans="1:16">
      <c r="A37" t="str">
        <f>Interactions!A37</f>
        <v>Lodging</v>
      </c>
      <c r="B37" t="str">
        <f>Interactions!B37</f>
        <v>Lodge</v>
      </c>
      <c r="E37" s="14"/>
      <c r="F37" s="30">
        <f>Interactions!F37+1</f>
        <v>0.6</v>
      </c>
      <c r="G37" s="30">
        <f>Interactions!G37+1</f>
        <v>0.8</v>
      </c>
      <c r="H37" s="30">
        <f>(Interactions!H37*0.07)+1</f>
        <v>0.96266666666666667</v>
      </c>
      <c r="I37">
        <f>Interactions!I37</f>
        <v>-1.8197333333333333E-2</v>
      </c>
      <c r="J37" s="30">
        <f>Interactions!J37+1</f>
        <v>1.1000000000000001</v>
      </c>
      <c r="K37" s="30">
        <f t="shared" si="2"/>
        <v>0.70000000000000018</v>
      </c>
      <c r="L37" s="30">
        <f t="shared" si="0"/>
        <v>0.90000000000000013</v>
      </c>
      <c r="M37" s="30">
        <f t="shared" si="1"/>
        <v>1.0626666666666669</v>
      </c>
      <c r="N37">
        <f>Interactions!N37</f>
        <v>-1.8197333333333333E-2</v>
      </c>
      <c r="O37">
        <f>Interactions!O37</f>
        <v>3600</v>
      </c>
      <c r="P37">
        <f>Interactions!P37</f>
        <v>0.9</v>
      </c>
    </row>
    <row r="38" spans="1:16">
      <c r="A38" t="str">
        <f>Interactions!A38</f>
        <v>Office</v>
      </c>
      <c r="B38" t="str">
        <f>Interactions!B38</f>
        <v>Large Office - VAV</v>
      </c>
      <c r="C38" t="str">
        <f>Interactions!C38</f>
        <v>Large (&gt;20,000 ft2) Office</v>
      </c>
      <c r="D38" t="s">
        <v>126</v>
      </c>
      <c r="E38" s="5" t="s">
        <v>80</v>
      </c>
      <c r="F38" s="30">
        <f>Interactions!F38+1</f>
        <v>0.82000000000000006</v>
      </c>
      <c r="G38" s="30">
        <f>Interactions!G38+1</f>
        <v>0.91</v>
      </c>
      <c r="H38" s="30">
        <f>(Interactions!H38*0.07)+1</f>
        <v>0.98319999999999996</v>
      </c>
      <c r="I38">
        <f>Interactions!I38</f>
        <v>-8.1887999999999996E-3</v>
      </c>
      <c r="J38" s="30">
        <f>Interactions!J38+1</f>
        <v>1.1100000000000001</v>
      </c>
      <c r="K38" s="30">
        <f t="shared" si="2"/>
        <v>0.93000000000000016</v>
      </c>
      <c r="L38" s="30">
        <f t="shared" si="0"/>
        <v>1.02</v>
      </c>
      <c r="M38" s="30">
        <f t="shared" si="1"/>
        <v>1.0931999999999999</v>
      </c>
      <c r="N38">
        <f>Interactions!N38</f>
        <v>-8.1887999999999996E-3</v>
      </c>
      <c r="O38">
        <f>Interactions!O38</f>
        <v>4200</v>
      </c>
      <c r="P38">
        <f>Interactions!P38</f>
        <v>0.9</v>
      </c>
    </row>
    <row r="39" spans="1:16">
      <c r="A39" t="str">
        <f>Interactions!A39</f>
        <v>Office</v>
      </c>
      <c r="B39" t="str">
        <f>Interactions!B39</f>
        <v>Large Office - Water Loop</v>
      </c>
      <c r="E39" s="14"/>
      <c r="F39" s="30">
        <f>Interactions!F39+1</f>
        <v>0.87</v>
      </c>
      <c r="G39" s="30">
        <f>Interactions!G39+1</f>
        <v>0.93500000000000005</v>
      </c>
      <c r="H39" s="30">
        <f>(Interactions!H39*0.07)+1</f>
        <v>0.98786666666666667</v>
      </c>
      <c r="I39">
        <f>Interactions!I39</f>
        <v>-5.9141333333333334E-3</v>
      </c>
      <c r="J39" s="30">
        <f>Interactions!J39+1</f>
        <v>1.3</v>
      </c>
      <c r="K39" s="30">
        <f t="shared" si="2"/>
        <v>1.17</v>
      </c>
      <c r="L39" s="30">
        <f t="shared" si="0"/>
        <v>1.2350000000000003</v>
      </c>
      <c r="M39" s="30">
        <f t="shared" si="1"/>
        <v>1.2878666666666669</v>
      </c>
      <c r="N39">
        <f>Interactions!N39</f>
        <v>-5.9141333333333334E-3</v>
      </c>
      <c r="O39">
        <f>Interactions!O39</f>
        <v>3900</v>
      </c>
      <c r="P39">
        <f>Interactions!P39</f>
        <v>0.9</v>
      </c>
    </row>
    <row r="40" spans="1:16">
      <c r="A40" t="str">
        <f>Interactions!A40</f>
        <v>Office</v>
      </c>
      <c r="B40" t="str">
        <f>Interactions!B40</f>
        <v>Small Office - RTU</v>
      </c>
      <c r="C40" t="str">
        <f>Interactions!C40</f>
        <v>Small (&lt;=20,000 ft2) Office</v>
      </c>
      <c r="D40" t="s">
        <v>127</v>
      </c>
      <c r="E40" s="5" t="s">
        <v>81</v>
      </c>
      <c r="F40" s="30">
        <f>Interactions!F40+1</f>
        <v>0.53</v>
      </c>
      <c r="G40" s="30">
        <f>Interactions!G40+1</f>
        <v>0.76500000000000001</v>
      </c>
      <c r="H40" s="30">
        <f>(Interactions!H40*0.07)+1</f>
        <v>0.95613333333333328</v>
      </c>
      <c r="I40">
        <f>Interactions!I40</f>
        <v>-2.1381866666666666E-2</v>
      </c>
      <c r="J40" s="30">
        <f>Interactions!J40+1</f>
        <v>1.19</v>
      </c>
      <c r="K40" s="30">
        <f t="shared" si="2"/>
        <v>0.72</v>
      </c>
      <c r="L40" s="30">
        <f t="shared" si="0"/>
        <v>0.95500000000000007</v>
      </c>
      <c r="M40" s="30">
        <f t="shared" si="1"/>
        <v>1.1461333333333332</v>
      </c>
      <c r="N40">
        <f>Interactions!N40</f>
        <v>-2.1381866666666666E-2</v>
      </c>
      <c r="O40">
        <f>Interactions!O40</f>
        <v>3000</v>
      </c>
      <c r="P40">
        <f>Interactions!P40</f>
        <v>0.9</v>
      </c>
    </row>
    <row r="41" spans="1:16">
      <c r="A41" t="str">
        <f>Interactions!A41</f>
        <v>Other</v>
      </c>
      <c r="B41" t="str">
        <f>Interactions!B41</f>
        <v>Railroad Terminal</v>
      </c>
      <c r="E41" s="14"/>
      <c r="F41" s="30">
        <f>Interactions!F41+1</f>
        <v>0.87</v>
      </c>
      <c r="G41" s="30">
        <f>Interactions!G41+1</f>
        <v>0.93500000000000005</v>
      </c>
      <c r="H41" s="30">
        <f>(Interactions!H41*0.07)+1</f>
        <v>0.98786666666666667</v>
      </c>
      <c r="I41">
        <f>Interactions!I41</f>
        <v>-5.9141333333333334E-3</v>
      </c>
      <c r="J41" s="30">
        <f>Interactions!J41+1</f>
        <v>1.1400000000000001</v>
      </c>
      <c r="K41" s="30">
        <f t="shared" si="2"/>
        <v>1.0100000000000002</v>
      </c>
      <c r="L41" s="30">
        <f t="shared" si="0"/>
        <v>1.0750000000000002</v>
      </c>
      <c r="M41" s="30">
        <f t="shared" si="1"/>
        <v>1.1278666666666668</v>
      </c>
      <c r="N41">
        <f>Interactions!N41</f>
        <v>-5.9141333333333334E-3</v>
      </c>
      <c r="O41">
        <f>Interactions!O41</f>
        <v>8760</v>
      </c>
      <c r="P41">
        <f>Interactions!P41</f>
        <v>0.7</v>
      </c>
    </row>
    <row r="42" spans="1:16">
      <c r="A42" t="str">
        <f>Interactions!A42</f>
        <v>Other</v>
      </c>
      <c r="B42" t="str">
        <f>Interactions!B42</f>
        <v>Bus Terminal</v>
      </c>
      <c r="E42" s="14"/>
      <c r="F42" s="30">
        <f>Interactions!F42+1</f>
        <v>0.87</v>
      </c>
      <c r="G42" s="30">
        <f>Interactions!G42+1</f>
        <v>0.93500000000000005</v>
      </c>
      <c r="H42" s="30">
        <f>(Interactions!H42*0.07)+1</f>
        <v>0.98786666666666667</v>
      </c>
      <c r="I42">
        <f>Interactions!I42</f>
        <v>-5.9141333333333334E-3</v>
      </c>
      <c r="J42" s="30">
        <f>Interactions!J42+1</f>
        <v>1.1400000000000001</v>
      </c>
      <c r="K42" s="30">
        <f t="shared" si="2"/>
        <v>1.0100000000000002</v>
      </c>
      <c r="L42" s="30">
        <f t="shared" si="0"/>
        <v>1.0750000000000002</v>
      </c>
      <c r="M42" s="30">
        <f t="shared" si="1"/>
        <v>1.1278666666666668</v>
      </c>
      <c r="N42">
        <f>Interactions!N42</f>
        <v>-5.9141333333333334E-3</v>
      </c>
      <c r="O42">
        <f>Interactions!O42</f>
        <v>8760</v>
      </c>
      <c r="P42">
        <f>Interactions!P42</f>
        <v>0.7</v>
      </c>
    </row>
    <row r="43" spans="1:16">
      <c r="A43" t="str">
        <f>Interactions!A43</f>
        <v>Other</v>
      </c>
      <c r="B43" t="str">
        <f>Interactions!B43</f>
        <v>Airport Terminal</v>
      </c>
      <c r="E43" s="14"/>
      <c r="F43" s="30">
        <f>Interactions!F43+1</f>
        <v>0.87</v>
      </c>
      <c r="G43" s="30">
        <f>Interactions!G43+1</f>
        <v>0.93500000000000005</v>
      </c>
      <c r="H43" s="30">
        <f>(Interactions!H43*0.07)+1</f>
        <v>0.98786666666666667</v>
      </c>
      <c r="I43">
        <f>Interactions!I43</f>
        <v>-5.9141333333333334E-3</v>
      </c>
      <c r="J43" s="30">
        <f>Interactions!J43+1</f>
        <v>1.1400000000000001</v>
      </c>
      <c r="K43" s="30">
        <f t="shared" si="2"/>
        <v>1.0100000000000002</v>
      </c>
      <c r="L43" s="30">
        <f t="shared" si="0"/>
        <v>1.0750000000000002</v>
      </c>
      <c r="M43" s="30">
        <f t="shared" si="1"/>
        <v>1.1278666666666668</v>
      </c>
      <c r="N43">
        <f>Interactions!N43</f>
        <v>-5.9141333333333334E-3</v>
      </c>
      <c r="O43">
        <f>Interactions!O43</f>
        <v>8760</v>
      </c>
      <c r="P43">
        <f>Interactions!P43</f>
        <v>0.7</v>
      </c>
    </row>
    <row r="44" spans="1:16">
      <c r="A44" t="str">
        <f>Interactions!A44</f>
        <v>Other</v>
      </c>
      <c r="B44" t="str">
        <f>Interactions!B44</f>
        <v>Auto Repair Only</v>
      </c>
      <c r="E44" s="14"/>
      <c r="F44" s="30">
        <f>Interactions!F44+1</f>
        <v>0.61</v>
      </c>
      <c r="G44" s="30">
        <f>Interactions!G44+1</f>
        <v>0.80499999999999994</v>
      </c>
      <c r="H44" s="30">
        <f>(Interactions!H44*0.07)+1</f>
        <v>0.96360000000000001</v>
      </c>
      <c r="I44">
        <f>Interactions!I44</f>
        <v>-1.7742399999999998E-2</v>
      </c>
      <c r="J44" s="30">
        <f>Interactions!J44+1</f>
        <v>1</v>
      </c>
      <c r="K44" s="30">
        <f t="shared" si="2"/>
        <v>0.60999999999999988</v>
      </c>
      <c r="L44" s="30">
        <f t="shared" si="0"/>
        <v>0.80499999999999994</v>
      </c>
      <c r="M44" s="30">
        <f t="shared" si="1"/>
        <v>0.96360000000000001</v>
      </c>
      <c r="N44">
        <f>Interactions!N44</f>
        <v>-1.7742399999999998E-2</v>
      </c>
      <c r="O44">
        <f>Interactions!O44</f>
        <v>3900</v>
      </c>
      <c r="P44">
        <f>Interactions!P44</f>
        <v>0.9</v>
      </c>
    </row>
    <row r="45" spans="1:16">
      <c r="A45" t="str">
        <f>Interactions!A45</f>
        <v>Other</v>
      </c>
      <c r="B45" t="str">
        <f>Interactions!B45</f>
        <v>Bakery</v>
      </c>
      <c r="E45" s="14"/>
      <c r="F45" s="30">
        <f>Interactions!F45+1</f>
        <v>1</v>
      </c>
      <c r="G45" s="30">
        <f>Interactions!G45+1</f>
        <v>1</v>
      </c>
      <c r="H45" s="30">
        <f>(Interactions!H45*0.07)+1</f>
        <v>1</v>
      </c>
      <c r="I45">
        <f>Interactions!I45</f>
        <v>0</v>
      </c>
      <c r="J45" s="30">
        <f>Interactions!J45+1</f>
        <v>1.1200000000000001</v>
      </c>
      <c r="K45" s="30">
        <f t="shared" si="2"/>
        <v>1.1200000000000001</v>
      </c>
      <c r="L45" s="30">
        <f t="shared" si="0"/>
        <v>1.1200000000000001</v>
      </c>
      <c r="M45" s="30">
        <f t="shared" si="1"/>
        <v>1.1200000000000001</v>
      </c>
      <c r="N45">
        <f>Interactions!N45</f>
        <v>0</v>
      </c>
      <c r="O45">
        <f>Interactions!O45</f>
        <v>3500</v>
      </c>
      <c r="P45">
        <f>Interactions!P45</f>
        <v>0.9</v>
      </c>
    </row>
    <row r="46" spans="1:16">
      <c r="A46" t="str">
        <f>Interactions!A46</f>
        <v>Other</v>
      </c>
      <c r="B46" t="str">
        <f>Interactions!B46</f>
        <v>Community Pool</v>
      </c>
      <c r="E46" s="14"/>
      <c r="F46" s="30">
        <f>Interactions!F46+1</f>
        <v>1</v>
      </c>
      <c r="G46" s="30">
        <f>Interactions!G46+1</f>
        <v>1</v>
      </c>
      <c r="H46" s="30">
        <f>(Interactions!H46*0.07)+1</f>
        <v>1</v>
      </c>
      <c r="I46">
        <f>Interactions!I46</f>
        <v>0</v>
      </c>
      <c r="J46" s="30">
        <f>Interactions!J46+1</f>
        <v>1</v>
      </c>
      <c r="K46" s="30">
        <f t="shared" si="2"/>
        <v>1</v>
      </c>
      <c r="L46" s="30">
        <f t="shared" si="0"/>
        <v>1</v>
      </c>
      <c r="M46" s="30">
        <f t="shared" si="1"/>
        <v>1</v>
      </c>
      <c r="N46">
        <f>Interactions!N46</f>
        <v>0</v>
      </c>
      <c r="O46">
        <f>Interactions!O46</f>
        <v>3000</v>
      </c>
      <c r="P46">
        <f>Interactions!P46</f>
        <v>0.9</v>
      </c>
    </row>
    <row r="47" spans="1:16">
      <c r="A47" t="str">
        <f>Interactions!A47</f>
        <v>Other</v>
      </c>
      <c r="B47" t="str">
        <f>Interactions!B47</f>
        <v>Green House</v>
      </c>
      <c r="E47" s="14"/>
      <c r="F47" s="30">
        <f>Interactions!F47+1</f>
        <v>1</v>
      </c>
      <c r="G47" s="30">
        <f>Interactions!G47+1</f>
        <v>1</v>
      </c>
      <c r="H47" s="30">
        <f>(Interactions!H47*0.07)+1</f>
        <v>1</v>
      </c>
      <c r="I47">
        <f>Interactions!I47</f>
        <v>0</v>
      </c>
      <c r="J47" s="30">
        <f>Interactions!J47+1</f>
        <v>1</v>
      </c>
      <c r="K47" s="30">
        <f t="shared" si="2"/>
        <v>1</v>
      </c>
      <c r="L47" s="30">
        <f t="shared" si="0"/>
        <v>1</v>
      </c>
      <c r="M47" s="30">
        <f t="shared" si="1"/>
        <v>1</v>
      </c>
      <c r="N47">
        <f>Interactions!N47</f>
        <v>0</v>
      </c>
      <c r="O47">
        <f>Interactions!O47</f>
        <v>3500</v>
      </c>
      <c r="P47">
        <f>Interactions!P47</f>
        <v>0.9</v>
      </c>
    </row>
    <row r="48" spans="1:16">
      <c r="A48" t="str">
        <f>Interactions!A48</f>
        <v>Other</v>
      </c>
      <c r="B48" t="str">
        <f>Interactions!B48</f>
        <v>Laundry</v>
      </c>
      <c r="E48" s="14"/>
      <c r="F48" s="30">
        <f>Interactions!F48+1</f>
        <v>1</v>
      </c>
      <c r="G48" s="30">
        <f>Interactions!G48+1</f>
        <v>1</v>
      </c>
      <c r="H48" s="30">
        <f>(Interactions!H48*0.07)+1</f>
        <v>1</v>
      </c>
      <c r="I48">
        <f>Interactions!I48</f>
        <v>0</v>
      </c>
      <c r="J48" s="30">
        <f>Interactions!J48+1</f>
        <v>1.1200000000000001</v>
      </c>
      <c r="K48" s="30">
        <f t="shared" si="2"/>
        <v>1.1200000000000001</v>
      </c>
      <c r="L48" s="30">
        <f t="shared" si="0"/>
        <v>1.1200000000000001</v>
      </c>
      <c r="M48" s="30">
        <f t="shared" si="1"/>
        <v>1.1200000000000001</v>
      </c>
      <c r="N48">
        <f>Interactions!N48</f>
        <v>0</v>
      </c>
      <c r="O48">
        <f>Interactions!O48</f>
        <v>3500</v>
      </c>
      <c r="P48">
        <f>Interactions!P48</f>
        <v>0.9</v>
      </c>
    </row>
    <row r="49" spans="1:16">
      <c r="A49" t="str">
        <f>Interactions!A49</f>
        <v>Other</v>
      </c>
      <c r="B49" t="str">
        <f>Interactions!B49</f>
        <v>Newspaper Office/Press</v>
      </c>
      <c r="E49" s="14"/>
      <c r="F49" s="30">
        <f>Interactions!F49+1</f>
        <v>0.6</v>
      </c>
      <c r="G49" s="30">
        <f>Interactions!G49+1</f>
        <v>0.8</v>
      </c>
      <c r="H49" s="30">
        <f>(Interactions!H49*0.07)+1</f>
        <v>0.96266666666666667</v>
      </c>
      <c r="I49">
        <f>Interactions!I49</f>
        <v>-1.8197333333333333E-2</v>
      </c>
      <c r="J49" s="30">
        <f>Interactions!J49+1</f>
        <v>1.1200000000000001</v>
      </c>
      <c r="K49" s="30">
        <f t="shared" si="2"/>
        <v>0.7200000000000002</v>
      </c>
      <c r="L49" s="30">
        <f t="shared" si="0"/>
        <v>0.92000000000000015</v>
      </c>
      <c r="M49" s="30">
        <f t="shared" si="1"/>
        <v>1.0826666666666669</v>
      </c>
      <c r="N49">
        <f>Interactions!N49</f>
        <v>-1.8197333333333333E-2</v>
      </c>
      <c r="O49">
        <f>Interactions!O49</f>
        <v>3500</v>
      </c>
      <c r="P49">
        <f>Interactions!P49</f>
        <v>0.9</v>
      </c>
    </row>
    <row r="50" spans="1:16">
      <c r="A50" t="str">
        <f>Interactions!A50</f>
        <v>Other</v>
      </c>
      <c r="B50" t="str">
        <f>Interactions!B50</f>
        <v>Parking Garage</v>
      </c>
      <c r="E50" s="14"/>
      <c r="F50" s="30">
        <f>Interactions!F50+1</f>
        <v>1</v>
      </c>
      <c r="G50" s="30">
        <f>Interactions!G50+1</f>
        <v>1</v>
      </c>
      <c r="H50" s="30">
        <f>(Interactions!H50*0.07)+1</f>
        <v>1</v>
      </c>
      <c r="I50">
        <f>Interactions!I50</f>
        <v>0</v>
      </c>
      <c r="J50" s="30">
        <f>Interactions!J50+1</f>
        <v>1</v>
      </c>
      <c r="K50" s="30">
        <f t="shared" si="2"/>
        <v>1</v>
      </c>
      <c r="L50" s="30">
        <f t="shared" si="0"/>
        <v>1</v>
      </c>
      <c r="M50" s="30">
        <f t="shared" si="1"/>
        <v>1</v>
      </c>
      <c r="N50">
        <f>Interactions!N50</f>
        <v>0</v>
      </c>
      <c r="O50">
        <f>Interactions!O50</f>
        <v>8760</v>
      </c>
      <c r="P50">
        <f>Interactions!P50</f>
        <v>0.7</v>
      </c>
    </row>
    <row r="51" spans="1:16">
      <c r="A51" t="str">
        <f>Interactions!A51</f>
        <v>Other</v>
      </c>
      <c r="B51" t="str">
        <f>Interactions!B51</f>
        <v>Shop</v>
      </c>
      <c r="E51" s="14"/>
      <c r="F51" s="30">
        <f>Interactions!F51+1</f>
        <v>0.61</v>
      </c>
      <c r="G51" s="30">
        <f>Interactions!G51+1</f>
        <v>0.80499999999999994</v>
      </c>
      <c r="H51" s="30">
        <f>(Interactions!H51*0.07)+1</f>
        <v>0.96360000000000001</v>
      </c>
      <c r="I51">
        <f>Interactions!I51</f>
        <v>-1.7742399999999998E-2</v>
      </c>
      <c r="J51" s="30">
        <f>Interactions!J51+1</f>
        <v>1</v>
      </c>
      <c r="K51" s="30">
        <f t="shared" si="2"/>
        <v>0.60999999999999988</v>
      </c>
      <c r="L51" s="30">
        <f t="shared" si="0"/>
        <v>0.80499999999999994</v>
      </c>
      <c r="M51" s="30">
        <f t="shared" si="1"/>
        <v>0.96360000000000001</v>
      </c>
      <c r="N51">
        <f>Interactions!N51</f>
        <v>-1.7742399999999998E-2</v>
      </c>
      <c r="O51">
        <f>Interactions!O51</f>
        <v>3000</v>
      </c>
      <c r="P51">
        <f>Interactions!P51</f>
        <v>0.9</v>
      </c>
    </row>
    <row r="52" spans="1:16">
      <c r="A52" t="str">
        <f>Interactions!A52</f>
        <v>Other</v>
      </c>
      <c r="B52" t="str">
        <f>Interactions!B52</f>
        <v>Miscellaneous</v>
      </c>
      <c r="E52" s="14"/>
      <c r="F52" s="30">
        <f>Interactions!F52+1</f>
        <v>0.61</v>
      </c>
      <c r="G52" s="30">
        <f>Interactions!G52+1</f>
        <v>0.80499999999999994</v>
      </c>
      <c r="H52" s="30">
        <f>(Interactions!H52*0.07)+1</f>
        <v>0.96360000000000001</v>
      </c>
      <c r="I52">
        <f>Interactions!I52</f>
        <v>-1.7742399999999998E-2</v>
      </c>
      <c r="J52" s="30">
        <f>Interactions!J52+1</f>
        <v>1</v>
      </c>
      <c r="K52" s="30">
        <f t="shared" si="2"/>
        <v>0.60999999999999988</v>
      </c>
      <c r="L52" s="30">
        <f t="shared" si="0"/>
        <v>0.80499999999999994</v>
      </c>
      <c r="M52" s="30">
        <f t="shared" si="1"/>
        <v>0.96360000000000001</v>
      </c>
      <c r="N52">
        <f>Interactions!N52</f>
        <v>-1.7742399999999998E-2</v>
      </c>
      <c r="O52">
        <f>Interactions!O52</f>
        <v>3500</v>
      </c>
      <c r="P52">
        <f>Interactions!P52</f>
        <v>0.9</v>
      </c>
    </row>
    <row r="53" spans="1:16">
      <c r="A53" t="str">
        <f>Interactions!A53</f>
        <v>Other</v>
      </c>
      <c r="B53" t="str">
        <f>Interactions!B53</f>
        <v>Exterior</v>
      </c>
      <c r="D53" t="s">
        <v>63</v>
      </c>
      <c r="E53" s="14"/>
      <c r="F53" s="30">
        <f>Interactions!F53+1</f>
        <v>1</v>
      </c>
      <c r="G53" s="30">
        <f>Interactions!G53+1</f>
        <v>1</v>
      </c>
      <c r="H53" s="30">
        <f>(Interactions!H53*0.07)+1</f>
        <v>1</v>
      </c>
      <c r="I53">
        <f>Interactions!I53</f>
        <v>0</v>
      </c>
      <c r="J53" s="30">
        <f>Interactions!J53+1</f>
        <v>1</v>
      </c>
      <c r="K53" s="30">
        <f t="shared" si="2"/>
        <v>1</v>
      </c>
      <c r="L53" s="30">
        <f t="shared" si="0"/>
        <v>1</v>
      </c>
      <c r="M53" s="30">
        <f t="shared" si="1"/>
        <v>1</v>
      </c>
      <c r="N53">
        <f>Interactions!N53</f>
        <v>0</v>
      </c>
      <c r="O53">
        <f>Interactions!O53</f>
        <v>4500</v>
      </c>
      <c r="P53">
        <f>Interactions!P53</f>
        <v>1</v>
      </c>
    </row>
    <row r="54" spans="1:16">
      <c r="A54" t="str">
        <f>Interactions!A54</f>
        <v>Restaurant</v>
      </c>
      <c r="B54" t="str">
        <f>Interactions!B54</f>
        <v>Fast Food</v>
      </c>
      <c r="C54" t="str">
        <f>Interactions!C54</f>
        <v>Restaurant</v>
      </c>
      <c r="D54" t="str">
        <f>Interactions!D54</f>
        <v>Restaurant</v>
      </c>
      <c r="E54" s="17" t="s">
        <v>8</v>
      </c>
      <c r="F54" s="30">
        <f>Interactions!F54+1</f>
        <v>0.41000000000000003</v>
      </c>
      <c r="G54" s="30">
        <f>Interactions!G54+1</f>
        <v>0.70500000000000007</v>
      </c>
      <c r="H54" s="30">
        <f>(Interactions!H54*0.07)+1</f>
        <v>0.94493333333333329</v>
      </c>
      <c r="I54">
        <f>Interactions!I54</f>
        <v>-2.6841066666666667E-2</v>
      </c>
      <c r="J54" s="30">
        <f>Interactions!J54+1</f>
        <v>1.02</v>
      </c>
      <c r="K54" s="30">
        <f t="shared" si="2"/>
        <v>0.43000000000000016</v>
      </c>
      <c r="L54" s="30">
        <f t="shared" si="0"/>
        <v>0.72500000000000009</v>
      </c>
      <c r="M54" s="30">
        <f t="shared" si="1"/>
        <v>0.9649333333333332</v>
      </c>
      <c r="N54">
        <f>Interactions!N54</f>
        <v>-2.6841066666666667E-2</v>
      </c>
      <c r="O54">
        <f>Interactions!O54</f>
        <v>5000</v>
      </c>
      <c r="P54">
        <f>Interactions!P54</f>
        <v>0.9</v>
      </c>
    </row>
    <row r="55" spans="1:16">
      <c r="A55" t="str">
        <f>Interactions!A55</f>
        <v>Restaurant</v>
      </c>
      <c r="B55" t="str">
        <f>Interactions!B55</f>
        <v>Full Restaurant</v>
      </c>
      <c r="E55" s="2"/>
      <c r="F55" s="30">
        <f>Interactions!F55+1</f>
        <v>0.41000000000000003</v>
      </c>
      <c r="G55" s="30">
        <f>Interactions!G55+1</f>
        <v>0.70500000000000007</v>
      </c>
      <c r="H55" s="30">
        <f>(Interactions!H55*0.07)+1</f>
        <v>0.94493333333333329</v>
      </c>
      <c r="I55">
        <f>Interactions!I55</f>
        <v>-2.6841066666666667E-2</v>
      </c>
      <c r="J55" s="30">
        <f>Interactions!J55+1</f>
        <v>1.02</v>
      </c>
      <c r="K55" s="30">
        <f t="shared" si="2"/>
        <v>0.43000000000000016</v>
      </c>
      <c r="L55" s="30">
        <f t="shared" si="0"/>
        <v>0.72500000000000009</v>
      </c>
      <c r="M55" s="30">
        <f t="shared" si="1"/>
        <v>0.9649333333333332</v>
      </c>
      <c r="N55">
        <f>Interactions!N55</f>
        <v>-2.6841066666666667E-2</v>
      </c>
      <c r="O55">
        <f>Interactions!O55</f>
        <v>5200</v>
      </c>
      <c r="P55">
        <f>Interactions!P55</f>
        <v>0.9</v>
      </c>
    </row>
    <row r="56" spans="1:16">
      <c r="A56" t="str">
        <f>Interactions!A56</f>
        <v>Retail</v>
      </c>
      <c r="B56" t="str">
        <f>Interactions!B56</f>
        <v>Auto Sales</v>
      </c>
      <c r="E56" s="14"/>
      <c r="F56" s="30">
        <f>Interactions!F56+1</f>
        <v>0.61</v>
      </c>
      <c r="G56" s="30">
        <f>Interactions!G56+1</f>
        <v>0.80499999999999994</v>
      </c>
      <c r="H56" s="30">
        <f>(Interactions!H56*0.07)+1</f>
        <v>0.96360000000000001</v>
      </c>
      <c r="I56">
        <f>Interactions!I56</f>
        <v>-1.7742399999999998E-2</v>
      </c>
      <c r="J56" s="30">
        <f>Interactions!J56+1</f>
        <v>1.1200000000000001</v>
      </c>
      <c r="K56" s="30">
        <f t="shared" si="2"/>
        <v>0.73</v>
      </c>
      <c r="L56" s="30">
        <f t="shared" si="0"/>
        <v>0.92500000000000004</v>
      </c>
      <c r="M56" s="30">
        <f t="shared" si="1"/>
        <v>1.0836000000000001</v>
      </c>
      <c r="N56">
        <f>Interactions!N56</f>
        <v>-1.7742399999999998E-2</v>
      </c>
      <c r="O56">
        <f>Interactions!O56</f>
        <v>3900</v>
      </c>
      <c r="P56">
        <f>Interactions!P56</f>
        <v>0.9</v>
      </c>
    </row>
    <row r="57" spans="1:16">
      <c r="A57" t="str">
        <f>Interactions!A57</f>
        <v>Retail</v>
      </c>
      <c r="B57" t="str">
        <f>Interactions!B57</f>
        <v>Bank</v>
      </c>
      <c r="E57" s="14"/>
      <c r="F57" s="30">
        <f>Interactions!F57+1</f>
        <v>0.61</v>
      </c>
      <c r="G57" s="30">
        <f>Interactions!G57+1</f>
        <v>0.80499999999999994</v>
      </c>
      <c r="H57" s="30">
        <f>(Interactions!H57*0.07)+1</f>
        <v>0.96360000000000001</v>
      </c>
      <c r="I57">
        <f>Interactions!I57</f>
        <v>-1.7742399999999998E-2</v>
      </c>
      <c r="J57" s="30">
        <f>Interactions!J57+1</f>
        <v>1.1200000000000001</v>
      </c>
      <c r="K57" s="30">
        <f t="shared" si="2"/>
        <v>0.73</v>
      </c>
      <c r="L57" s="30">
        <f t="shared" si="0"/>
        <v>0.92500000000000004</v>
      </c>
      <c r="M57" s="30">
        <f t="shared" si="1"/>
        <v>1.0836000000000001</v>
      </c>
      <c r="N57">
        <f>Interactions!N57</f>
        <v>-1.7742399999999998E-2</v>
      </c>
      <c r="O57">
        <f>Interactions!O57</f>
        <v>3900</v>
      </c>
      <c r="P57">
        <f>Interactions!P57</f>
        <v>0.9</v>
      </c>
    </row>
    <row r="58" spans="1:16">
      <c r="A58" t="str">
        <f>Interactions!A58</f>
        <v>Retail</v>
      </c>
      <c r="B58" t="str">
        <f>Interactions!B58</f>
        <v>Anchor Retail</v>
      </c>
      <c r="D58" t="s">
        <v>128</v>
      </c>
      <c r="E58" s="35" t="s">
        <v>142</v>
      </c>
      <c r="F58" s="30">
        <f>Interactions!F58+1</f>
        <v>0.57000000000000006</v>
      </c>
      <c r="G58" s="30">
        <f>Interactions!G58+1</f>
        <v>0.78500000000000003</v>
      </c>
      <c r="H58" s="30">
        <f>(Interactions!H58*0.07)+1</f>
        <v>0.95986666666666665</v>
      </c>
      <c r="I58">
        <f>Interactions!I58</f>
        <v>-1.9562133333333332E-2</v>
      </c>
      <c r="J58" s="30">
        <f>Interactions!J58+1</f>
        <v>1.18</v>
      </c>
      <c r="K58" s="30">
        <f t="shared" si="2"/>
        <v>0.75</v>
      </c>
      <c r="L58" s="30">
        <f t="shared" si="0"/>
        <v>0.96499999999999986</v>
      </c>
      <c r="M58" s="30">
        <f t="shared" si="1"/>
        <v>1.1398666666666664</v>
      </c>
      <c r="N58">
        <f>Interactions!N58</f>
        <v>-1.9562133333333332E-2</v>
      </c>
      <c r="O58">
        <f>Interactions!O58</f>
        <v>4000</v>
      </c>
      <c r="P58">
        <f>Interactions!P58</f>
        <v>0.9</v>
      </c>
    </row>
    <row r="59" spans="1:16">
      <c r="A59" t="str">
        <f>Interactions!A59</f>
        <v>Retail</v>
      </c>
      <c r="B59" t="str">
        <f>Interactions!B59</f>
        <v>Big Box Retail</v>
      </c>
      <c r="C59" t="str">
        <f>Interactions!C59</f>
        <v>Large (&gt;20,000 ft2) Retail</v>
      </c>
      <c r="D59" t="s">
        <v>55</v>
      </c>
      <c r="E59" s="35" t="s">
        <v>141</v>
      </c>
      <c r="F59" s="30">
        <f>Interactions!F59+1</f>
        <v>0.66999999999999993</v>
      </c>
      <c r="G59" s="30">
        <f>Interactions!G59+1</f>
        <v>0.83499999999999996</v>
      </c>
      <c r="H59" s="30">
        <f>(Interactions!H59*0.07)+1</f>
        <v>0.96919999999999995</v>
      </c>
      <c r="I59">
        <f>Interactions!I59</f>
        <v>-1.50128E-2</v>
      </c>
      <c r="J59" s="30">
        <f>Interactions!J59+1</f>
        <v>1.19</v>
      </c>
      <c r="K59" s="30">
        <f t="shared" si="2"/>
        <v>0.85999999999999988</v>
      </c>
      <c r="L59" s="30">
        <f t="shared" si="0"/>
        <v>1.0249999999999999</v>
      </c>
      <c r="M59" s="30">
        <f t="shared" si="1"/>
        <v>1.1591999999999998</v>
      </c>
      <c r="N59">
        <f>Interactions!N59</f>
        <v>-1.50128E-2</v>
      </c>
      <c r="O59">
        <f>Interactions!O59</f>
        <v>4800</v>
      </c>
      <c r="P59">
        <f>Interactions!P59</f>
        <v>0.9</v>
      </c>
    </row>
    <row r="60" spans="1:16">
      <c r="A60" t="str">
        <f>Interactions!A60</f>
        <v>Retail</v>
      </c>
      <c r="B60" t="str">
        <f>Interactions!B60</f>
        <v>Small Retail</v>
      </c>
      <c r="C60" t="str">
        <f>Interactions!C60</f>
        <v>Small (&lt;=20,000 ft2) Retail</v>
      </c>
      <c r="D60" t="s">
        <v>56</v>
      </c>
      <c r="E60" s="35" t="s">
        <v>143</v>
      </c>
      <c r="F60" s="30">
        <f>Interactions!F60+1</f>
        <v>0.61</v>
      </c>
      <c r="G60" s="30">
        <f>Interactions!G60+1</f>
        <v>0.80499999999999994</v>
      </c>
      <c r="H60" s="30">
        <f>(Interactions!H60*0.07)+1</f>
        <v>0.96360000000000001</v>
      </c>
      <c r="I60">
        <f>Interactions!I60</f>
        <v>-1.7742399999999998E-2</v>
      </c>
      <c r="J60" s="30">
        <f>Interactions!J60+1</f>
        <v>1.1200000000000001</v>
      </c>
      <c r="K60" s="30">
        <f t="shared" si="2"/>
        <v>0.73</v>
      </c>
      <c r="L60" s="30">
        <f t="shared" si="0"/>
        <v>0.92500000000000004</v>
      </c>
      <c r="M60" s="30">
        <f t="shared" si="1"/>
        <v>1.0836000000000001</v>
      </c>
      <c r="N60">
        <f>Interactions!N60</f>
        <v>-1.7742399999999998E-2</v>
      </c>
      <c r="O60">
        <f>Interactions!O60</f>
        <v>3900</v>
      </c>
      <c r="P60">
        <f>Interactions!P60</f>
        <v>0.9</v>
      </c>
    </row>
    <row r="61" spans="1:16">
      <c r="A61" t="str">
        <f>Interactions!A61</f>
        <v>Retail</v>
      </c>
      <c r="B61" t="str">
        <f>Interactions!B61</f>
        <v xml:space="preserve">Boutique Retail </v>
      </c>
      <c r="D61" t="s">
        <v>129</v>
      </c>
      <c r="E61" s="35" t="s">
        <v>144</v>
      </c>
      <c r="F61" s="30">
        <f>Interactions!F61+1</f>
        <v>0.69</v>
      </c>
      <c r="G61" s="30">
        <f>Interactions!G61+1</f>
        <v>0.84499999999999997</v>
      </c>
      <c r="H61" s="30">
        <f>(Interactions!H61*0.07)+1</f>
        <v>0.97106666666666663</v>
      </c>
      <c r="I61">
        <f>Interactions!I61</f>
        <v>-1.4102933333333333E-2</v>
      </c>
      <c r="J61" s="30">
        <f>Interactions!J61+1</f>
        <v>1.1299999999999999</v>
      </c>
      <c r="K61" s="30">
        <f t="shared" si="2"/>
        <v>0.81999999999999984</v>
      </c>
      <c r="L61" s="30">
        <f t="shared" si="0"/>
        <v>0.97499999999999987</v>
      </c>
      <c r="M61" s="30">
        <f t="shared" si="1"/>
        <v>1.1010666666666666</v>
      </c>
      <c r="N61">
        <f>Interactions!N61</f>
        <v>-1.4102933333333333E-2</v>
      </c>
      <c r="O61">
        <f>Interactions!O61</f>
        <v>3400</v>
      </c>
      <c r="P61">
        <f>Interactions!P61</f>
        <v>0.9</v>
      </c>
    </row>
    <row r="62" spans="1:16">
      <c r="A62" t="str">
        <f>Interactions!A62</f>
        <v>Retail</v>
      </c>
      <c r="B62" t="str">
        <f>Interactions!B62</f>
        <v>Post Office</v>
      </c>
      <c r="E62" s="14"/>
      <c r="F62" s="30">
        <f>Interactions!F62+1</f>
        <v>0.61</v>
      </c>
      <c r="G62" s="30">
        <f>Interactions!G62+1</f>
        <v>0.80499999999999994</v>
      </c>
      <c r="H62" s="30">
        <f>(Interactions!H62*0.07)+1</f>
        <v>0.96360000000000001</v>
      </c>
      <c r="I62">
        <f>Interactions!I62</f>
        <v>-1.7742399999999998E-2</v>
      </c>
      <c r="J62" s="30">
        <f>Interactions!J62+1</f>
        <v>1.1200000000000001</v>
      </c>
      <c r="K62" s="30">
        <f t="shared" si="2"/>
        <v>0.73</v>
      </c>
      <c r="L62" s="30">
        <f t="shared" si="0"/>
        <v>0.92500000000000004</v>
      </c>
      <c r="M62" s="30">
        <f t="shared" si="1"/>
        <v>1.0836000000000001</v>
      </c>
      <c r="N62">
        <f>Interactions!N62</f>
        <v>-1.7742399999999998E-2</v>
      </c>
      <c r="O62">
        <f>Interactions!O62</f>
        <v>3900</v>
      </c>
      <c r="P62">
        <f>Interactions!P62</f>
        <v>0.9</v>
      </c>
    </row>
    <row r="63" spans="1:16">
      <c r="A63" t="str">
        <f>Interactions!A63</f>
        <v>Warehouse</v>
      </c>
      <c r="B63" t="str">
        <f>Interactions!B63</f>
        <v>Warehouse</v>
      </c>
      <c r="C63" t="str">
        <f>Interactions!C63</f>
        <v>Warehouse</v>
      </c>
      <c r="D63" t="str">
        <f>Interactions!D63</f>
        <v>Warehouse</v>
      </c>
      <c r="E63" s="17" t="s">
        <v>10</v>
      </c>
      <c r="F63" s="30">
        <f>Interactions!F63+1</f>
        <v>0.61</v>
      </c>
      <c r="G63" s="30">
        <f>Interactions!G63+1</f>
        <v>0.80499999999999994</v>
      </c>
      <c r="H63" s="30">
        <f>(Interactions!H63*0.07)+1</f>
        <v>0.96360000000000001</v>
      </c>
      <c r="I63">
        <f>Interactions!I63</f>
        <v>-1.7742399999999998E-2</v>
      </c>
      <c r="J63" s="30">
        <f>Interactions!J63+1</f>
        <v>1</v>
      </c>
      <c r="K63" s="30">
        <f t="shared" si="2"/>
        <v>0.60999999999999988</v>
      </c>
      <c r="L63" s="30">
        <f t="shared" si="0"/>
        <v>0.80499999999999994</v>
      </c>
      <c r="M63" s="30">
        <f t="shared" si="1"/>
        <v>0.96360000000000001</v>
      </c>
      <c r="N63">
        <f>Interactions!N63</f>
        <v>-1.7742399999999998E-2</v>
      </c>
      <c r="O63">
        <f>Interactions!O63</f>
        <v>3500</v>
      </c>
      <c r="P63">
        <f>Interactions!P63</f>
        <v>0.9</v>
      </c>
    </row>
    <row r="64" spans="1:16">
      <c r="A64" t="str">
        <f>Interactions!A64</f>
        <v>Warehouse</v>
      </c>
      <c r="B64" t="str">
        <f>Interactions!B64</f>
        <v xml:space="preserve">Wholesale </v>
      </c>
      <c r="E64" s="14"/>
      <c r="F64" s="30">
        <f>Interactions!F64+1</f>
        <v>0.6</v>
      </c>
      <c r="G64" s="30">
        <f>Interactions!G64+1</f>
        <v>0.8</v>
      </c>
      <c r="H64" s="30">
        <f>(Interactions!H64*0.07)+1</f>
        <v>0.96266666666666667</v>
      </c>
      <c r="I64">
        <f>Interactions!I64</f>
        <v>-1.8197333333333333E-2</v>
      </c>
      <c r="J64" s="30">
        <f>Interactions!J64+1</f>
        <v>1.1200000000000001</v>
      </c>
      <c r="K64" s="30">
        <f t="shared" si="2"/>
        <v>0.7200000000000002</v>
      </c>
      <c r="L64" s="30">
        <f t="shared" si="0"/>
        <v>0.92000000000000015</v>
      </c>
      <c r="M64" s="30">
        <f t="shared" si="1"/>
        <v>1.0826666666666669</v>
      </c>
      <c r="N64">
        <f>Interactions!N64</f>
        <v>-1.8197333333333333E-2</v>
      </c>
      <c r="O64">
        <f>Interactions!O64</f>
        <v>3500</v>
      </c>
      <c r="P64">
        <f>Interactions!P64</f>
        <v>0.9</v>
      </c>
    </row>
    <row r="65" spans="1:16">
      <c r="A65" t="str">
        <f>Interactions!A65</f>
        <v>Warehouse</v>
      </c>
      <c r="B65" t="str">
        <f>Interactions!B65</f>
        <v>Refrigerated Warehouse</v>
      </c>
      <c r="E65" s="14"/>
      <c r="F65" s="30">
        <f>Interactions!F65+1</f>
        <v>1</v>
      </c>
      <c r="G65" s="30">
        <f>Interactions!G65+1</f>
        <v>1</v>
      </c>
      <c r="H65" s="30">
        <f>(Interactions!H65*0.07)+1</f>
        <v>1</v>
      </c>
      <c r="I65">
        <f>Interactions!I65</f>
        <v>0</v>
      </c>
      <c r="J65" s="30">
        <f>Interactions!J65+1</f>
        <v>1.1200000000000001</v>
      </c>
      <c r="K65" s="30">
        <f t="shared" si="2"/>
        <v>1.1200000000000001</v>
      </c>
      <c r="L65" s="30">
        <f t="shared" si="0"/>
        <v>1.1200000000000001</v>
      </c>
      <c r="M65" s="30">
        <f t="shared" si="1"/>
        <v>1.1200000000000001</v>
      </c>
      <c r="N65">
        <f>Interactions!N65</f>
        <v>0</v>
      </c>
      <c r="O65">
        <f>Interactions!O65</f>
        <v>3500</v>
      </c>
      <c r="P65">
        <f>Interactions!P65</f>
        <v>0.9</v>
      </c>
    </row>
    <row r="66" spans="1:16">
      <c r="A66" t="str">
        <f>Interactions!A66</f>
        <v>Warehouse</v>
      </c>
      <c r="B66" t="str">
        <f>Interactions!B66</f>
        <v>Shop/Storage</v>
      </c>
      <c r="E66" s="14"/>
      <c r="F66" s="30">
        <f>Interactions!F66+1</f>
        <v>0.61</v>
      </c>
      <c r="G66" s="30">
        <f>Interactions!G66+1</f>
        <v>0.80499999999999994</v>
      </c>
      <c r="H66" s="30">
        <f>(Interactions!H66*0.07)+1</f>
        <v>0.96360000000000001</v>
      </c>
      <c r="I66">
        <f>Interactions!I66</f>
        <v>-1.7742399999999998E-2</v>
      </c>
      <c r="J66" s="30">
        <f>Interactions!J66+1</f>
        <v>1.08</v>
      </c>
      <c r="K66" s="30">
        <f t="shared" si="2"/>
        <v>0.69</v>
      </c>
      <c r="L66" s="30">
        <f t="shared" si="0"/>
        <v>0.88500000000000001</v>
      </c>
      <c r="M66" s="30">
        <f t="shared" si="1"/>
        <v>1.0436000000000001</v>
      </c>
      <c r="N66">
        <f>Interactions!N66</f>
        <v>-1.7742399999999998E-2</v>
      </c>
      <c r="O66">
        <f>Interactions!O66</f>
        <v>2000</v>
      </c>
      <c r="P66">
        <f>Interactions!P66</f>
        <v>0.9</v>
      </c>
    </row>
    <row r="67" spans="1:16">
      <c r="A67" t="str">
        <f>Interactions!A67</f>
        <v>Warehouse</v>
      </c>
      <c r="B67" t="str">
        <f>Interactions!B67</f>
        <v>Warehouse/Distribution</v>
      </c>
      <c r="E67" s="14"/>
      <c r="F67" s="30">
        <f>Interactions!F67+1</f>
        <v>0.61</v>
      </c>
      <c r="G67" s="30">
        <f>Interactions!G67+1</f>
        <v>0.80499999999999994</v>
      </c>
      <c r="H67" s="30">
        <f>(Interactions!H67*0.07)+1</f>
        <v>0.96360000000000001</v>
      </c>
      <c r="I67">
        <f>Interactions!I67</f>
        <v>-1.7742399999999998E-2</v>
      </c>
      <c r="J67" s="30">
        <f>Interactions!J67+1</f>
        <v>1.08</v>
      </c>
      <c r="K67" s="30">
        <f t="shared" si="2"/>
        <v>0.69</v>
      </c>
      <c r="L67" s="30">
        <f t="shared" si="0"/>
        <v>0.88500000000000001</v>
      </c>
      <c r="M67" s="30">
        <f t="shared" si="1"/>
        <v>1.0436000000000001</v>
      </c>
      <c r="N67">
        <f>Interactions!N67</f>
        <v>-1.7742399999999998E-2</v>
      </c>
      <c r="O67">
        <f>Interactions!O67</f>
        <v>5800</v>
      </c>
      <c r="P67">
        <f>Interactions!P67</f>
        <v>0.9</v>
      </c>
    </row>
    <row r="68" spans="1:16">
      <c r="A68" t="str">
        <f>Interactions!A68</f>
        <v>Manufacturing</v>
      </c>
      <c r="B68" t="str">
        <f>Interactions!B68</f>
        <v>Mfg - 1 Shift - No heating load</v>
      </c>
      <c r="D68" t="str">
        <f>Interactions!D68</f>
        <v>Mfg - 1 Shift - No HVAC</v>
      </c>
      <c r="E68" s="15"/>
      <c r="F68" s="30">
        <f>Interactions!F68+1</f>
        <v>1</v>
      </c>
      <c r="G68" s="30">
        <f>Interactions!G68+1</f>
        <v>1</v>
      </c>
      <c r="H68" s="30">
        <f>(Interactions!H68*0.07)+1</f>
        <v>1</v>
      </c>
      <c r="I68">
        <f>Interactions!I68</f>
        <v>0</v>
      </c>
      <c r="J68" s="30">
        <f>Interactions!J68+1</f>
        <v>1</v>
      </c>
      <c r="K68" s="30">
        <f t="shared" si="2"/>
        <v>1</v>
      </c>
      <c r="L68" s="30">
        <f t="shared" si="0"/>
        <v>1</v>
      </c>
      <c r="M68" s="30">
        <f t="shared" si="1"/>
        <v>1</v>
      </c>
      <c r="N68">
        <f>Interactions!N68</f>
        <v>0</v>
      </c>
      <c r="O68">
        <f>Interactions!O68</f>
        <v>2400</v>
      </c>
      <c r="P68">
        <f>Interactions!P68</f>
        <v>0.9</v>
      </c>
    </row>
    <row r="69" spans="1:16">
      <c r="A69" t="str">
        <f>Interactions!A69</f>
        <v>Manufacturing</v>
      </c>
      <c r="B69" t="str">
        <f>Interactions!B69</f>
        <v>Mfg - 2 Shift - No heating load</v>
      </c>
      <c r="D69" t="str">
        <f>Interactions!D69</f>
        <v>Mfg - 2 Shift - No HVAC</v>
      </c>
      <c r="E69" s="15"/>
      <c r="F69" s="30">
        <f>Interactions!F69+1</f>
        <v>1</v>
      </c>
      <c r="G69" s="30">
        <f>Interactions!G69+1</f>
        <v>1</v>
      </c>
      <c r="H69" s="30">
        <f>(Interactions!H69*0.07)+1</f>
        <v>1</v>
      </c>
      <c r="I69">
        <f>Interactions!I69</f>
        <v>0</v>
      </c>
      <c r="J69" s="30">
        <f>Interactions!J69+1</f>
        <v>1</v>
      </c>
      <c r="K69" s="30">
        <f t="shared" si="2"/>
        <v>1</v>
      </c>
      <c r="L69" s="30">
        <f t="shared" si="0"/>
        <v>1</v>
      </c>
      <c r="M69" s="30">
        <f t="shared" si="1"/>
        <v>1</v>
      </c>
      <c r="N69">
        <f>Interactions!N69</f>
        <v>0</v>
      </c>
      <c r="O69">
        <f>Interactions!O69</f>
        <v>4600</v>
      </c>
      <c r="P69">
        <f>Interactions!P69</f>
        <v>0.9</v>
      </c>
    </row>
    <row r="70" spans="1:16">
      <c r="A70" t="str">
        <f>Interactions!A70</f>
        <v>Manufacturing</v>
      </c>
      <c r="B70" t="str">
        <f>Interactions!B70</f>
        <v>Mfg - 3 Shift - No heating load</v>
      </c>
      <c r="D70" t="str">
        <f>Interactions!D70</f>
        <v>Mfg - 3 Shift - No HVAC</v>
      </c>
      <c r="E70" s="15"/>
      <c r="F70" s="30">
        <f>Interactions!F70+1</f>
        <v>1</v>
      </c>
      <c r="G70" s="30">
        <f>Interactions!G70+1</f>
        <v>1</v>
      </c>
      <c r="H70" s="30">
        <f>(Interactions!H70*0.07)+1</f>
        <v>1</v>
      </c>
      <c r="I70">
        <f>Interactions!I70</f>
        <v>0</v>
      </c>
      <c r="J70" s="30">
        <f>Interactions!J70+1</f>
        <v>1</v>
      </c>
      <c r="K70" s="30">
        <f t="shared" si="2"/>
        <v>1</v>
      </c>
      <c r="L70" s="30">
        <f t="shared" si="0"/>
        <v>1</v>
      </c>
      <c r="M70" s="30">
        <f t="shared" si="1"/>
        <v>1</v>
      </c>
      <c r="N70">
        <f>Interactions!N70</f>
        <v>0</v>
      </c>
      <c r="O70">
        <f>Interactions!O70</f>
        <v>7000</v>
      </c>
      <c r="P70">
        <f>Interactions!P70</f>
        <v>0.9</v>
      </c>
    </row>
  </sheetData>
  <mergeCells count="4">
    <mergeCell ref="O6:P6"/>
    <mergeCell ref="F6:I6"/>
    <mergeCell ref="K6:N6"/>
    <mergeCell ref="A6:E6"/>
  </mergeCells>
  <phoneticPr fontId="0" type="noConversion"/>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heet3"/>
  <dimension ref="A1:B22"/>
  <sheetViews>
    <sheetView zoomScale="75" workbookViewId="0">
      <selection activeCell="B9" sqref="B9"/>
    </sheetView>
  </sheetViews>
  <sheetFormatPr defaultRowHeight="12.75"/>
  <cols>
    <col min="2" max="2" width="135" customWidth="1"/>
  </cols>
  <sheetData>
    <row r="1" spans="1:2">
      <c r="A1" t="s">
        <v>96</v>
      </c>
    </row>
    <row r="3" spans="1:2" ht="25.5">
      <c r="A3" s="22">
        <v>1</v>
      </c>
      <c r="B3" s="21" t="s">
        <v>100</v>
      </c>
    </row>
    <row r="4" spans="1:2" ht="51">
      <c r="A4" s="22">
        <v>2</v>
      </c>
      <c r="B4" s="21" t="s">
        <v>101</v>
      </c>
    </row>
    <row r="5" spans="1:2">
      <c r="A5" s="22">
        <v>3</v>
      </c>
      <c r="B5" s="21" t="s">
        <v>92</v>
      </c>
    </row>
    <row r="6" spans="1:2">
      <c r="A6" s="22">
        <v>4</v>
      </c>
      <c r="B6" s="21" t="s">
        <v>91</v>
      </c>
    </row>
    <row r="7" spans="1:2">
      <c r="A7" s="22">
        <v>5</v>
      </c>
      <c r="B7" s="21" t="s">
        <v>102</v>
      </c>
    </row>
    <row r="8" spans="1:2">
      <c r="A8" s="22">
        <v>6</v>
      </c>
      <c r="B8" s="21" t="s">
        <v>94</v>
      </c>
    </row>
    <row r="9" spans="1:2">
      <c r="A9" s="22">
        <v>7</v>
      </c>
      <c r="B9" s="21" t="s">
        <v>93</v>
      </c>
    </row>
    <row r="10" spans="1:2">
      <c r="A10" s="22">
        <v>8</v>
      </c>
      <c r="B10" s="21" t="s">
        <v>95</v>
      </c>
    </row>
    <row r="11" spans="1:2">
      <c r="A11" s="22">
        <v>9</v>
      </c>
      <c r="B11" s="21" t="s">
        <v>103</v>
      </c>
    </row>
    <row r="12" spans="1:2" ht="13.9" customHeight="1">
      <c r="A12" s="22">
        <v>10</v>
      </c>
      <c r="B12" s="23" t="s">
        <v>104</v>
      </c>
    </row>
    <row r="13" spans="1:2">
      <c r="A13" s="22"/>
      <c r="B13" s="21"/>
    </row>
    <row r="14" spans="1:2">
      <c r="A14" s="22"/>
      <c r="B14" s="21"/>
    </row>
    <row r="15" spans="1:2">
      <c r="A15" s="22"/>
      <c r="B15" s="21"/>
    </row>
    <row r="16" spans="1:2">
      <c r="A16" s="22"/>
    </row>
    <row r="21" spans="1:2">
      <c r="A21" t="s">
        <v>97</v>
      </c>
      <c r="B21" s="20" t="s">
        <v>98</v>
      </c>
    </row>
    <row r="22" spans="1:2">
      <c r="B22" s="20" t="s">
        <v>99</v>
      </c>
    </row>
  </sheetData>
  <phoneticPr fontId="0" type="noConversion"/>
  <hyperlinks>
    <hyperlink ref="B21" r:id="rId1" display="..\..\..\..\Plan 5\Commercial\Data Sources\Kennedy\SchoolLightingInteractions.doc"/>
    <hyperlink ref="B22" r:id="rId2" display="Lighting Savings Interactions"/>
  </hyperlinks>
  <pageMargins left="0.75" right="0.75" top="1" bottom="1" header="0.5" footer="0.5"/>
  <pageSetup orientation="portrait" r:id="rId3"/>
  <headerFooter alignWithMargins="0"/>
  <legacyDrawing r:id="rId4"/>
  <oleObjects>
    <oleObject progId="Word.Document.8" shapeId="2049" r:id="rId5"/>
    <oleObject progId="Word.Document.8" shapeId="2050" r:id="rId6"/>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Interactions</vt:lpstr>
      <vt:lpstr>Yeild</vt:lpstr>
      <vt:lpstr>Notes</vt:lpstr>
      <vt:lpstr>LSYield</vt:lpstr>
      <vt:lpstr>Interactions!Print_Area</vt:lpstr>
    </vt:vector>
  </TitlesOfParts>
  <Company>Ecotope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Shelly Strand</dc:creator>
  <cp:lastModifiedBy>Charlie Grist</cp:lastModifiedBy>
  <cp:lastPrinted>2003-11-25T17:37:04Z</cp:lastPrinted>
  <dcterms:created xsi:type="dcterms:W3CDTF">2003-09-04T21:10:37Z</dcterms:created>
  <dcterms:modified xsi:type="dcterms:W3CDTF">2015-02-04T00:47:12Z</dcterms:modified>
</cp:coreProperties>
</file>